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AppData\Local\Microsoft\Windows\INetCache\Content.Outlook\PZ9AKUJW\"/>
    </mc:Choice>
  </mc:AlternateContent>
  <xr:revisionPtr revIDLastSave="0" documentId="13_ncr:1_{7AA59788-6FBD-4619-B2D7-6993CC7ED1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1" r:id="rId1"/>
    <sheet name="大会要項" sheetId="9" r:id="rId2"/>
    <sheet name="ﾀｲﾑｽｹｼﾞｭｰﾙ" sheetId="2" r:id="rId3"/>
    <sheet name="予選ﾘｰｸﾞ・決勝ﾄｰﾅﾒﾝﾄ" sheetId="1" r:id="rId4"/>
    <sheet name="ﾃﾞｰﾀﾃｰﾌﾞﾙ" sheetId="14" r:id="rId5"/>
  </sheets>
  <externalReferences>
    <externalReference r:id="rId6"/>
  </externalReferences>
  <definedNames>
    <definedName name="HTML_CodePage" hidden="1">932</definedName>
    <definedName name="HTML_Control" localSheetId="1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3">予選ﾘｰｸﾞ・決勝ﾄｰﾅﾒﾝﾄ!$A$1:$W$48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31" l="1"/>
  <c r="L28" i="14"/>
  <c r="J28" i="14"/>
  <c r="M28" i="14"/>
  <c r="H28" i="14"/>
  <c r="F28" i="14"/>
  <c r="D28" i="14"/>
  <c r="L27" i="14"/>
  <c r="J27" i="14"/>
  <c r="M27" i="14"/>
  <c r="H27" i="14"/>
  <c r="F27" i="14"/>
  <c r="D27" i="14"/>
  <c r="L26" i="14"/>
  <c r="J26" i="14"/>
  <c r="M26" i="14"/>
  <c r="H26" i="14"/>
  <c r="F26" i="14"/>
  <c r="D26" i="14"/>
  <c r="L25" i="14"/>
  <c r="J25" i="14"/>
  <c r="M25" i="14"/>
  <c r="H25" i="14"/>
  <c r="F25" i="14"/>
  <c r="D25" i="14"/>
  <c r="L24" i="14"/>
  <c r="J24" i="14"/>
  <c r="M24" i="14"/>
  <c r="H24" i="14"/>
  <c r="F24" i="14"/>
  <c r="D24" i="14"/>
  <c r="C1" i="2"/>
  <c r="B2" i="2"/>
  <c r="F2" i="2" s="1"/>
  <c r="K2" i="2"/>
  <c r="L2" i="2"/>
  <c r="D7" i="2"/>
  <c r="H7" i="2"/>
  <c r="I7" i="2"/>
  <c r="O7" i="2"/>
  <c r="P7" i="2"/>
  <c r="D8" i="2"/>
  <c r="I8" i="2"/>
  <c r="P8" i="2"/>
  <c r="D9" i="2"/>
  <c r="H9" i="2"/>
  <c r="I9" i="2"/>
  <c r="K9" i="2"/>
  <c r="O9" i="2"/>
  <c r="P9" i="2"/>
  <c r="D10" i="2"/>
  <c r="H10" i="2"/>
  <c r="I10" i="2"/>
  <c r="K10" i="2"/>
  <c r="O10" i="2"/>
  <c r="P10" i="2"/>
  <c r="D11" i="2"/>
  <c r="I11" i="2"/>
  <c r="K11" i="2"/>
  <c r="O11" i="2"/>
  <c r="D14" i="2"/>
  <c r="H14" i="2"/>
  <c r="D16" i="2"/>
  <c r="H16" i="2"/>
  <c r="K16" i="2"/>
  <c r="O16" i="2"/>
  <c r="D18" i="2"/>
  <c r="H18" i="2"/>
  <c r="K18" i="2"/>
  <c r="O18" i="2"/>
  <c r="F8" i="14"/>
  <c r="M10" i="14"/>
  <c r="F12" i="14"/>
  <c r="F14" i="14"/>
  <c r="F16" i="14"/>
  <c r="A1" i="9"/>
  <c r="F11" i="9"/>
  <c r="L11" i="9"/>
  <c r="F13" i="9"/>
  <c r="F15" i="9"/>
  <c r="G40" i="9"/>
  <c r="N40" i="9"/>
  <c r="G49" i="9"/>
  <c r="AJ40" i="9"/>
  <c r="G41" i="9"/>
  <c r="N41" i="9"/>
  <c r="AJ41" i="9"/>
  <c r="B42" i="9"/>
  <c r="G42" i="9"/>
  <c r="N42" i="9"/>
  <c r="G45" i="9"/>
  <c r="AJ42" i="9"/>
  <c r="G43" i="9"/>
  <c r="N43" i="9"/>
  <c r="AJ43" i="9"/>
  <c r="G44" i="9"/>
  <c r="N44" i="9"/>
  <c r="AJ44" i="9"/>
  <c r="N45" i="9"/>
  <c r="AJ45" i="9"/>
  <c r="G46" i="9"/>
  <c r="N46" i="9"/>
  <c r="AJ46" i="9"/>
  <c r="G47" i="9"/>
  <c r="N47" i="9"/>
  <c r="AJ47" i="9"/>
  <c r="G48" i="9"/>
  <c r="N48" i="9"/>
  <c r="AJ48" i="9"/>
  <c r="N49" i="9"/>
  <c r="AJ49" i="9"/>
  <c r="AJ50" i="9"/>
  <c r="AJ51" i="9"/>
  <c r="B2" i="1"/>
  <c r="Q2" i="1"/>
  <c r="B5" i="1"/>
  <c r="D4" i="1"/>
  <c r="B6" i="1"/>
  <c r="G4" i="1" s="1"/>
  <c r="B7" i="1"/>
  <c r="J4" i="1" s="1"/>
  <c r="B8" i="1"/>
  <c r="M4" i="1" s="1"/>
  <c r="B9" i="1"/>
  <c r="P4" i="1" s="1"/>
  <c r="C5" i="1"/>
  <c r="G5" i="1"/>
  <c r="I5" i="1"/>
  <c r="H5" i="1"/>
  <c r="P5" i="1"/>
  <c r="R5" i="1"/>
  <c r="Q5" i="1"/>
  <c r="AA5" i="1"/>
  <c r="AB5" i="1"/>
  <c r="AC5" i="1"/>
  <c r="C6" i="1"/>
  <c r="D6" i="1"/>
  <c r="F6" i="1"/>
  <c r="E6" i="1"/>
  <c r="J6" i="1"/>
  <c r="L6" i="1"/>
  <c r="K6" i="1"/>
  <c r="AA6" i="1"/>
  <c r="AB6" i="1"/>
  <c r="AC6" i="1"/>
  <c r="C7" i="1"/>
  <c r="G7" i="1"/>
  <c r="I7" i="1"/>
  <c r="H7" i="1"/>
  <c r="M7" i="1"/>
  <c r="O7" i="1"/>
  <c r="N7" i="1"/>
  <c r="AA7" i="1"/>
  <c r="AB7" i="1"/>
  <c r="AC7" i="1"/>
  <c r="C8" i="1"/>
  <c r="J8" i="1"/>
  <c r="L8" i="1"/>
  <c r="K8" i="1"/>
  <c r="P8" i="1"/>
  <c r="R8" i="1"/>
  <c r="Q8" i="1"/>
  <c r="AA8" i="1"/>
  <c r="AB8" i="1"/>
  <c r="AC8" i="1"/>
  <c r="C9" i="1"/>
  <c r="D9" i="1"/>
  <c r="F9" i="1"/>
  <c r="E9" i="1"/>
  <c r="M9" i="1"/>
  <c r="O9" i="1"/>
  <c r="N9" i="1"/>
  <c r="AA9" i="1"/>
  <c r="AB9" i="1"/>
  <c r="AC9" i="1"/>
  <c r="B12" i="1"/>
  <c r="D11" i="1" s="1"/>
  <c r="B13" i="1"/>
  <c r="G11" i="1" s="1"/>
  <c r="B14" i="1"/>
  <c r="J11" i="1" s="1"/>
  <c r="B15" i="1"/>
  <c r="M11" i="1"/>
  <c r="B16" i="1"/>
  <c r="P11" i="1"/>
  <c r="C12" i="1"/>
  <c r="G12" i="1"/>
  <c r="I12" i="1"/>
  <c r="H12" i="1"/>
  <c r="P12" i="1"/>
  <c r="R12" i="1"/>
  <c r="Q12" i="1"/>
  <c r="AA12" i="1"/>
  <c r="AB12" i="1"/>
  <c r="AC12" i="1"/>
  <c r="C13" i="1"/>
  <c r="D13" i="1"/>
  <c r="F13" i="1"/>
  <c r="E13" i="1"/>
  <c r="J13" i="1"/>
  <c r="L13" i="1"/>
  <c r="K13" i="1"/>
  <c r="AA13" i="1"/>
  <c r="AB13" i="1"/>
  <c r="AC13" i="1"/>
  <c r="C14" i="1"/>
  <c r="G14" i="1"/>
  <c r="I14" i="1"/>
  <c r="H14" i="1"/>
  <c r="M14" i="1"/>
  <c r="O14" i="1"/>
  <c r="N14" i="1"/>
  <c r="AA14" i="1"/>
  <c r="AB14" i="1"/>
  <c r="AC14" i="1"/>
  <c r="C15" i="1"/>
  <c r="J15" i="1"/>
  <c r="L15" i="1"/>
  <c r="K15" i="1"/>
  <c r="P15" i="1"/>
  <c r="R15" i="1"/>
  <c r="Q15" i="1"/>
  <c r="AA15" i="1"/>
  <c r="AB15" i="1"/>
  <c r="AC15" i="1"/>
  <c r="C16" i="1"/>
  <c r="D16" i="1"/>
  <c r="F16" i="1"/>
  <c r="E16" i="1"/>
  <c r="M16" i="1"/>
  <c r="O16" i="1"/>
  <c r="N16" i="1"/>
  <c r="AA16" i="1"/>
  <c r="AB16" i="1"/>
  <c r="AC16" i="1"/>
  <c r="B21" i="1"/>
  <c r="B22" i="1"/>
  <c r="F23" i="1"/>
  <c r="H25" i="1"/>
  <c r="I25" i="1"/>
  <c r="M25" i="1"/>
  <c r="F27" i="1"/>
  <c r="G27" i="1"/>
  <c r="E31" i="1"/>
  <c r="G31" i="1"/>
  <c r="I31" i="1"/>
  <c r="K31" i="1"/>
  <c r="G40" i="1"/>
  <c r="D44" i="1"/>
  <c r="H44" i="1"/>
  <c r="L44" i="1"/>
  <c r="P44" i="1"/>
  <c r="D47" i="1"/>
  <c r="H47" i="1"/>
  <c r="H11" i="2" l="1"/>
  <c r="F17" i="14"/>
  <c r="F15" i="14"/>
  <c r="F13" i="14"/>
  <c r="F11" i="14"/>
  <c r="F9" i="14"/>
  <c r="N17" i="14"/>
  <c r="N16" i="14"/>
  <c r="N15" i="14"/>
  <c r="N14" i="14"/>
  <c r="N13" i="14"/>
  <c r="N12" i="14"/>
  <c r="N11" i="14"/>
  <c r="N10" i="14"/>
  <c r="N9" i="14"/>
  <c r="N8" i="14"/>
  <c r="O8" i="2"/>
  <c r="P11" i="2"/>
  <c r="K8" i="2"/>
  <c r="K7" i="2"/>
  <c r="M17" i="14"/>
  <c r="G17" i="14" s="1"/>
  <c r="M16" i="14"/>
  <c r="G16" i="14" s="1"/>
  <c r="M15" i="14"/>
  <c r="G15" i="14" s="1"/>
  <c r="M14" i="14"/>
  <c r="G14" i="14" s="1"/>
  <c r="M13" i="14"/>
  <c r="G13" i="14" s="1"/>
  <c r="M12" i="14"/>
  <c r="G12" i="14" s="1"/>
  <c r="M11" i="14"/>
  <c r="G11" i="14" s="1"/>
  <c r="G10" i="14"/>
  <c r="F10" i="14"/>
  <c r="M9" i="14"/>
  <c r="M8" i="14"/>
  <c r="H8" i="2"/>
  <c r="G9" i="14" l="1"/>
  <c r="G8" i="14"/>
  <c r="AI41" i="9"/>
  <c r="AI49" i="9"/>
  <c r="AI50" i="9"/>
  <c r="AI51" i="9"/>
  <c r="AI46" i="9"/>
  <c r="AI48" i="9"/>
  <c r="AI43" i="9"/>
  <c r="AI45" i="9"/>
  <c r="AI47" i="9"/>
  <c r="AI40" i="9"/>
  <c r="AI42" i="9"/>
  <c r="AI44" i="9"/>
</calcChain>
</file>

<file path=xl/sharedStrings.xml><?xml version="1.0" encoding="utf-8"?>
<sst xmlns="http://schemas.openxmlformats.org/spreadsheetml/2006/main" count="321" uniqueCount="173">
  <si>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</si>
  <si>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</si>
  <si>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</si>
  <si>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</si>
  <si>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</si>
  <si>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</si>
  <si>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</si>
  <si>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</si>
  <si>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</si>
  <si>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</si>
  <si>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</si>
  <si>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</si>
  <si>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</si>
  <si>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</si>
  <si>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</si>
  <si>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</si>
  <si>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</si>
  <si>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</si>
  <si>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</si>
  <si>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</si>
  <si>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</si>
  <si>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</si>
  <si>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</si>
  <si>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</si>
  <si>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</si>
  <si>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</si>
  <si>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◇試合時間は１５分ー５分ー１５分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"/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</si>
  <si>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</si>
  <si>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</si>
  <si>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</si>
  <si>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</si>
  <si>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</si>
  <si>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</si>
  <si>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主審は大人でお願いします。(審判シャツを着用お願いします。)</t>
    <rPh sb="0" eb="1">
      <t>シュ</t>
    </rPh>
    <rPh sb="1" eb="2">
      <t>シン</t>
    </rPh>
    <rPh sb="7" eb="8">
      <t>ネガ</t>
    </rPh>
    <rPh sb="14" eb="16">
      <t>シンパン</t>
    </rPh>
    <rPh sb="20" eb="22">
      <t>チャクヨウ</t>
    </rPh>
    <rPh sb="23" eb="24">
      <t>ネガ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</si>
  <si>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</si>
  <si>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</si>
  <si>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</si>
  <si>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</si>
  <si>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</si>
  <si>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</si>
  <si>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</si>
  <si>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</si>
  <si>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</si>
  <si>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</si>
  <si>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</si>
  <si>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</si>
  <si>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</si>
  <si>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</si>
  <si>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</si>
  <si>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</si>
  <si>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</si>
  <si>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</si>
  <si>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</si>
  <si>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</si>
  <si>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</si>
  <si>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</si>
  <si>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</si>
  <si>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</si>
  <si>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</si>
  <si>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</si>
  <si>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</si>
  <si>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</si>
  <si>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</si>
  <si>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</si>
  <si>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</si>
  <si>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</si>
  <si>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</si>
  <si>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</si>
  <si>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</si>
  <si>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</si>
  <si>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</si>
  <si>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</si>
  <si>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</si>
  <si>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</si>
  <si>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</si>
  <si>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</si>
  <si>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</si>
  <si>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</si>
  <si>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</si>
  <si>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</si>
  <si>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</si>
  <si>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１５－５－１５</t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</si>
  <si>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</si>
  <si>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</si>
  <si>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</si>
  <si>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</si>
  <si>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</si>
  <si>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</si>
  <si>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</si>
  <si>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</si>
  <si>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</si>
  <si>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</si>
  <si>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</si>
  <si>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</si>
  <si>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</si>
  <si>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</si>
  <si>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</si>
  <si>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A3位
</t>
    <rPh sb="2" eb="3">
      <t>イ</t>
    </rPh>
    <phoneticPr fontId="3"/>
  </si>
  <si>
    <t>A</t>
    <phoneticPr fontId="3"/>
  </si>
  <si>
    <t>B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</si>
  <si>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</si>
  <si>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</si>
  <si>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</si>
  <si>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大会登録費　￥5，０００円(当日、徴収します)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</si>
  <si>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北播磨</t>
    <rPh sb="0" eb="1">
      <t>キタ</t>
    </rPh>
    <rPh sb="1" eb="3">
      <t>ハリマ</t>
    </rPh>
    <phoneticPr fontId="3"/>
  </si>
  <si>
    <t>A</t>
    <phoneticPr fontId="3"/>
  </si>
  <si>
    <t>B</t>
    <phoneticPr fontId="3"/>
  </si>
  <si>
    <t>A</t>
    <phoneticPr fontId="3"/>
  </si>
  <si>
    <t>B</t>
    <phoneticPr fontId="3"/>
  </si>
  <si>
    <t>A4位</t>
    <rPh sb="2" eb="3">
      <t>イ</t>
    </rPh>
    <phoneticPr fontId="3"/>
  </si>
  <si>
    <t>B5位</t>
    <rPh sb="2" eb="3">
      <t>イ</t>
    </rPh>
    <phoneticPr fontId="3"/>
  </si>
  <si>
    <t>B4位</t>
    <rPh sb="2" eb="3">
      <t>イ</t>
    </rPh>
    <phoneticPr fontId="3"/>
  </si>
  <si>
    <t>A5位</t>
    <rPh sb="2" eb="3">
      <t>イ</t>
    </rPh>
    <phoneticPr fontId="3"/>
  </si>
  <si>
    <t xml:space="preserve">A5位
</t>
    <rPh sb="2" eb="3">
      <t>イ</t>
    </rPh>
    <phoneticPr fontId="3"/>
  </si>
  <si>
    <t xml:space="preserve">Ｂ5位
</t>
    <rPh sb="2" eb="3">
      <t>イ</t>
    </rPh>
    <phoneticPr fontId="3"/>
  </si>
  <si>
    <t xml:space="preserve">A4位
</t>
    <rPh sb="2" eb="3">
      <t>イ</t>
    </rPh>
    <phoneticPr fontId="3"/>
  </si>
  <si>
    <t xml:space="preserve">B2位
</t>
    <rPh sb="2" eb="3">
      <t>イ</t>
    </rPh>
    <phoneticPr fontId="3"/>
  </si>
  <si>
    <r>
      <t>B１位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</si>
  <si>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6Aの勝
</t>
    <rPh sb="3" eb="4">
      <t>カチ</t>
    </rPh>
    <phoneticPr fontId="3"/>
  </si>
  <si>
    <t>相互</t>
    <rPh sb="0" eb="2">
      <t>ソウゴ</t>
    </rPh>
    <phoneticPr fontId="3"/>
  </si>
  <si>
    <t>6Aの負</t>
    <rPh sb="3" eb="4">
      <t>マ</t>
    </rPh>
    <phoneticPr fontId="3"/>
  </si>
  <si>
    <t xml:space="preserve">8Aの負
</t>
    <rPh sb="3" eb="4">
      <t>フ</t>
    </rPh>
    <phoneticPr fontId="3"/>
  </si>
  <si>
    <r>
      <t>B4位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</si>
  <si>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>8Bの負
　</t>
    <rPh sb="3" eb="4">
      <t>フ</t>
    </rPh>
    <phoneticPr fontId="3"/>
  </si>
  <si>
    <t xml:space="preserve">7Ａの勝
</t>
    <rPh sb="3" eb="4">
      <t>カチ</t>
    </rPh>
    <phoneticPr fontId="3"/>
  </si>
  <si>
    <t xml:space="preserve">7Ｂの勝
</t>
    <rPh sb="3" eb="4">
      <t>カチ</t>
    </rPh>
    <phoneticPr fontId="3"/>
  </si>
  <si>
    <t xml:space="preserve">7Ａの負
</t>
    <rPh sb="3" eb="4">
      <t>マ</t>
    </rPh>
    <phoneticPr fontId="3"/>
  </si>
  <si>
    <t xml:space="preserve">7Ｂの負
</t>
    <rPh sb="3" eb="4">
      <t>マ</t>
    </rPh>
    <phoneticPr fontId="3"/>
  </si>
  <si>
    <t>各ｸﾞﾙｰﾌﾟの1位と2位は決勝ﾄｰﾅﾒﾝﾄに進み、その他はﾌﾚﾝﾄﾞﾘーﾏｯﾁを実施する。</t>
    <rPh sb="0" eb="1">
      <t>カク</t>
    </rPh>
    <rPh sb="9" eb="10">
      <t>イ</t>
    </rPh>
    <rPh sb="12" eb="13">
      <t>イ</t>
    </rPh>
    <rPh sb="14" eb="16">
      <t>ケッショウ</t>
    </rPh>
    <rPh sb="23" eb="24">
      <t>スス</t>
    </rPh>
    <rPh sb="28" eb="29">
      <t>タ</t>
    </rPh>
    <rPh sb="41" eb="43">
      <t>ジッシ</t>
    </rPh>
    <phoneticPr fontId="3"/>
  </si>
  <si>
    <t>休憩</t>
    <rPh sb="0" eb="2">
      <t>キュウケイ</t>
    </rPh>
    <phoneticPr fontId="3"/>
  </si>
  <si>
    <t>A</t>
    <phoneticPr fontId="3"/>
  </si>
  <si>
    <t>.</t>
    <phoneticPr fontId="3"/>
  </si>
  <si>
    <t>.</t>
    <phoneticPr fontId="3"/>
  </si>
  <si>
    <t>.</t>
    <phoneticPr fontId="3"/>
  </si>
  <si>
    <t>.</t>
    <phoneticPr fontId="3"/>
  </si>
  <si>
    <t>.</t>
    <phoneticPr fontId="3"/>
  </si>
  <si>
    <t>.</t>
    <phoneticPr fontId="3"/>
  </si>
  <si>
    <t>.</t>
    <phoneticPr fontId="3"/>
  </si>
  <si>
    <t>.</t>
    <phoneticPr fontId="3"/>
  </si>
  <si>
    <t>.</t>
    <phoneticPr fontId="3"/>
  </si>
  <si>
    <t>南側（駐車場側）　　　　Aコート</t>
    <rPh sb="0" eb="1">
      <t>ミナミ</t>
    </rPh>
    <rPh sb="1" eb="2">
      <t>ガワ</t>
    </rPh>
    <rPh sb="3" eb="6">
      <t>チュウシャジョウ</t>
    </rPh>
    <rPh sb="6" eb="7">
      <t>ガワ</t>
    </rPh>
    <rPh sb="7" eb="8">
      <t>シガワ</t>
    </rPh>
    <phoneticPr fontId="3"/>
  </si>
  <si>
    <t>北側　　　　　Bコート</t>
    <rPh sb="0" eb="1">
      <t>キタ</t>
    </rPh>
    <rPh sb="1" eb="2">
      <t>ガワ</t>
    </rPh>
    <phoneticPr fontId="3"/>
  </si>
  <si>
    <t>カテゴリー</t>
    <phoneticPr fontId="3"/>
  </si>
  <si>
    <t>.</t>
    <phoneticPr fontId="3"/>
  </si>
  <si>
    <t>姫路</t>
    <rPh sb="0" eb="2">
      <t>ヒメジ</t>
    </rPh>
    <phoneticPr fontId="3"/>
  </si>
  <si>
    <t>神戸</t>
    <rPh sb="0" eb="2">
      <t>コウベ</t>
    </rPh>
    <phoneticPr fontId="3"/>
  </si>
  <si>
    <t>グランド：天然芝</t>
    <rPh sb="5" eb="8">
      <t>テンネンシバ</t>
    </rPh>
    <phoneticPr fontId="3"/>
  </si>
  <si>
    <t>北播衛生公園グランド</t>
    <rPh sb="0" eb="4">
      <t>ホクバンエイセイ</t>
    </rPh>
    <rPh sb="4" eb="6">
      <t>コウエン</t>
    </rPh>
    <phoneticPr fontId="3"/>
  </si>
  <si>
    <t>社FCジュニアA</t>
    <rPh sb="0" eb="1">
      <t>ヤシロ</t>
    </rPh>
    <phoneticPr fontId="3"/>
  </si>
  <si>
    <t>社FCジュニアB</t>
    <rPh sb="0" eb="1">
      <t>ヤシロ</t>
    </rPh>
    <phoneticPr fontId="3"/>
  </si>
  <si>
    <t>北摂</t>
    <rPh sb="0" eb="2">
      <t>ホクセツ</t>
    </rPh>
    <phoneticPr fontId="3"/>
  </si>
  <si>
    <t>尼崎</t>
    <rPh sb="0" eb="2">
      <t>アマガサキ</t>
    </rPh>
    <phoneticPr fontId="3"/>
  </si>
  <si>
    <t>社FCジュニアA</t>
    <rPh sb="0" eb="1">
      <t>ヤシロ</t>
    </rPh>
    <phoneticPr fontId="3"/>
  </si>
  <si>
    <t>社FCジュニアB</t>
    <rPh sb="0" eb="1">
      <t>ヤシロ</t>
    </rPh>
    <phoneticPr fontId="3"/>
  </si>
  <si>
    <t>旭FCジュニア</t>
    <rPh sb="0" eb="1">
      <t>アサヒ</t>
    </rPh>
    <phoneticPr fontId="3"/>
  </si>
  <si>
    <t>旭FCジュニア　監督</t>
    <rPh sb="0" eb="1">
      <t>アサヒ</t>
    </rPh>
    <rPh sb="8" eb="10">
      <t>カントク</t>
    </rPh>
    <phoneticPr fontId="3"/>
  </si>
  <si>
    <t>asahi cup U-11</t>
    <phoneticPr fontId="3"/>
  </si>
  <si>
    <t>U-11</t>
    <phoneticPr fontId="3"/>
  </si>
  <si>
    <t>アミティエ東播磨</t>
    <rPh sb="5" eb="8">
      <t>ヒガシハリマ</t>
    </rPh>
    <phoneticPr fontId="3"/>
  </si>
  <si>
    <t>センアーノ神戸FC　A</t>
    <rPh sb="5" eb="7">
      <t>コウベ</t>
    </rPh>
    <phoneticPr fontId="3"/>
  </si>
  <si>
    <t>センアーノ神戸FCB</t>
    <rPh sb="5" eb="7">
      <t>コウベ</t>
    </rPh>
    <phoneticPr fontId="3"/>
  </si>
  <si>
    <t>長尾ウオーズFC</t>
    <rPh sb="0" eb="2">
      <t>ナガオ</t>
    </rPh>
    <phoneticPr fontId="3"/>
  </si>
  <si>
    <t>明石FC</t>
    <rPh sb="0" eb="2">
      <t>アカシ</t>
    </rPh>
    <phoneticPr fontId="3"/>
  </si>
  <si>
    <t>香寺SC</t>
    <rPh sb="0" eb="2">
      <t>コウデラ</t>
    </rPh>
    <phoneticPr fontId="3"/>
  </si>
  <si>
    <t>クリアティーバー尼崎</t>
    <rPh sb="4" eb="10">
      <t>イーバーアマガサキ</t>
    </rPh>
    <phoneticPr fontId="3"/>
  </si>
  <si>
    <t>東播</t>
    <rPh sb="0" eb="2">
      <t>トウバン</t>
    </rPh>
    <phoneticPr fontId="3"/>
  </si>
  <si>
    <t>アミティエ東播磨</t>
    <rPh sb="5" eb="8">
      <t>ヒガシハリマ</t>
    </rPh>
    <phoneticPr fontId="3"/>
  </si>
  <si>
    <t>センアーノ神戸FC　B</t>
    <rPh sb="5" eb="7">
      <t>コウベ</t>
    </rPh>
    <phoneticPr fontId="3"/>
  </si>
  <si>
    <t>長尾ウオーズFC</t>
    <rPh sb="0" eb="2">
      <t>ナガオ</t>
    </rPh>
    <phoneticPr fontId="3"/>
  </si>
  <si>
    <t>明石</t>
    <rPh sb="0" eb="2">
      <t>アカシ</t>
    </rPh>
    <phoneticPr fontId="3"/>
  </si>
  <si>
    <t>クリアティーバー尼崎</t>
    <rPh sb="4" eb="10">
      <t>イーバーアマガサキ</t>
    </rPh>
    <phoneticPr fontId="3"/>
  </si>
  <si>
    <t>（日）</t>
    <rPh sb="1" eb="2">
      <t>ニチ</t>
    </rPh>
    <phoneticPr fontId="3"/>
  </si>
  <si>
    <t>U-11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</si>
</sst>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7" x14ac:knownFonts="1">
    <font>
      <sz val="11"/>
      <name val="ＭＳ Ｐゴシック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9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87">
    <xf numFmtId="0" fontId="0" fillId="0" borderId="0" xfId="0">
      <alignment vertical="center"/>
    </xf>
    <xf numFmtId="0" fontId="4" fillId="0" borderId="0" xfId="18" applyFont="1" applyAlignment="1">
      <alignment horizontal="center" vertical="center"/>
    </xf>
    <xf numFmtId="0" fontId="9" fillId="0" borderId="0" xfId="18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8" applyFont="1" applyAlignment="1">
      <alignment horizontal="centerContinuous" vertical="center"/>
    </xf>
    <xf numFmtId="0" fontId="2" fillId="0" borderId="0" xfId="18"/>
    <xf numFmtId="0" fontId="2" fillId="0" borderId="0" xfId="18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4" fontId="10" fillId="0" borderId="0" xfId="18" applyNumberFormat="1" applyFont="1" applyAlignment="1">
      <alignment horizontal="left" vertical="center"/>
    </xf>
    <xf numFmtId="0" fontId="16" fillId="0" borderId="0" xfId="4" applyFont="1"/>
    <xf numFmtId="0" fontId="6" fillId="0" borderId="0" xfId="8" applyFont="1"/>
    <xf numFmtId="0" fontId="6" fillId="0" borderId="0" xfId="8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5">
      <alignment vertical="center"/>
    </xf>
    <xf numFmtId="0" fontId="35" fillId="0" borderId="2" xfId="5" applyBorder="1">
      <alignment vertical="center"/>
    </xf>
    <xf numFmtId="0" fontId="35" fillId="0" borderId="3" xfId="5" applyBorder="1">
      <alignment vertical="center"/>
    </xf>
    <xf numFmtId="0" fontId="35" fillId="0" borderId="4" xfId="5" applyBorder="1">
      <alignment vertical="center"/>
    </xf>
    <xf numFmtId="0" fontId="35" fillId="0" borderId="5" xfId="5" applyBorder="1">
      <alignment vertical="center"/>
    </xf>
    <xf numFmtId="0" fontId="35" fillId="0" borderId="6" xfId="5" applyBorder="1">
      <alignment vertical="center"/>
    </xf>
    <xf numFmtId="0" fontId="35" fillId="0" borderId="7" xfId="5" applyBorder="1">
      <alignment vertical="center"/>
    </xf>
    <xf numFmtId="0" fontId="35" fillId="0" borderId="8" xfId="5" applyBorder="1">
      <alignment vertical="center"/>
    </xf>
    <xf numFmtId="0" fontId="35" fillId="0" borderId="9" xfId="5" applyBorder="1">
      <alignment vertical="center"/>
    </xf>
    <xf numFmtId="0" fontId="24" fillId="0" borderId="0" xfId="5" applyFont="1">
      <alignment vertical="center"/>
    </xf>
    <xf numFmtId="0" fontId="24" fillId="2" borderId="0" xfId="5" applyFont="1" applyFill="1" applyAlignment="1">
      <alignment horizontal="right" vertical="center"/>
    </xf>
    <xf numFmtId="0" fontId="25" fillId="0" borderId="0" xfId="5" applyFont="1">
      <alignment vertical="center"/>
    </xf>
    <xf numFmtId="49" fontId="19" fillId="0" borderId="0" xfId="5" applyNumberFormat="1" applyFont="1" applyAlignment="1">
      <alignment horizontal="center" vertical="center"/>
    </xf>
    <xf numFmtId="0" fontId="19" fillId="0" borderId="0" xfId="8" applyFont="1" applyAlignment="1">
      <alignment horizontal="left" indent="1"/>
    </xf>
    <xf numFmtId="0" fontId="19" fillId="0" borderId="0" xfId="5" applyFont="1">
      <alignment vertical="center"/>
    </xf>
    <xf numFmtId="0" fontId="19" fillId="0" borderId="0" xfId="5" applyFont="1" applyAlignment="1">
      <alignment horizontal="distributed" vertical="center"/>
    </xf>
    <xf numFmtId="0" fontId="19" fillId="0" borderId="0" xfId="8" applyFont="1" applyAlignment="1">
      <alignment horizontal="left" indent="3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9" fillId="0" borderId="0" xfId="8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5" applyNumberFormat="1">
      <alignment vertical="center"/>
    </xf>
    <xf numFmtId="0" fontId="0" fillId="0" borderId="0" xfId="0" applyAlignment="1">
      <alignment horizontal="right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0" fontId="19" fillId="0" borderId="0" xfId="8" applyFont="1"/>
    <xf numFmtId="0" fontId="8" fillId="0" borderId="11" xfId="0" applyFont="1" applyBorder="1" applyAlignment="1">
      <alignment horizontal="center" vertical="center" shrinkToFit="1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8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0" fillId="0" borderId="21" xfId="0" applyBorder="1">
      <alignment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0" xfId="3" applyAlignment="1">
      <alignment horizontal="center" vertical="center" shrinkToFit="1"/>
    </xf>
    <xf numFmtId="0" fontId="19" fillId="0" borderId="0" xfId="3" applyFont="1" applyAlignment="1">
      <alignment horizontal="left" vertical="center" indent="1" shrinkToFit="1"/>
    </xf>
    <xf numFmtId="0" fontId="29" fillId="0" borderId="0" xfId="3" applyFont="1" applyAlignment="1">
      <alignment horizontal="left" vertical="center"/>
    </xf>
    <xf numFmtId="0" fontId="29" fillId="0" borderId="0" xfId="3" applyFont="1" applyAlignment="1">
      <alignment horizontal="left" vertical="center" shrinkToFit="1"/>
    </xf>
    <xf numFmtId="0" fontId="4" fillId="0" borderId="0" xfId="18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5" applyNumberFormat="1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>
      <alignment vertical="center"/>
    </xf>
    <xf numFmtId="0" fontId="4" fillId="0" borderId="0" xfId="18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" fillId="0" borderId="0" xfId="4"/>
    <xf numFmtId="0" fontId="5" fillId="0" borderId="25" xfId="0" applyFont="1" applyBorder="1" applyAlignment="1">
      <alignment horizontal="center" vertical="center" shrinkToFit="1"/>
    </xf>
    <xf numFmtId="0" fontId="2" fillId="0" borderId="0" xfId="18" applyAlignment="1">
      <alignment horizontal="center" vertical="center" shrinkToFit="1"/>
    </xf>
    <xf numFmtId="0" fontId="3" fillId="0" borderId="0" xfId="18" applyFont="1" applyAlignment="1">
      <alignment horizontal="center" vertical="center" shrinkToFit="1"/>
    </xf>
    <xf numFmtId="0" fontId="5" fillId="0" borderId="0" xfId="18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18" applyFont="1" applyAlignment="1">
      <alignment horizontal="center" vertical="center" shrinkToFit="1"/>
    </xf>
    <xf numFmtId="0" fontId="31" fillId="0" borderId="0" xfId="0" applyFont="1" applyAlignment="1">
      <alignment vertical="center" shrinkToFit="1"/>
    </xf>
    <xf numFmtId="0" fontId="31" fillId="0" borderId="0" xfId="18" applyFont="1" applyAlignment="1">
      <alignment vertical="center" shrinkToFit="1"/>
    </xf>
    <xf numFmtId="177" fontId="32" fillId="0" borderId="0" xfId="4" applyNumberFormat="1" applyFont="1" applyAlignment="1">
      <alignment vertical="center"/>
    </xf>
    <xf numFmtId="0" fontId="32" fillId="0" borderId="0" xfId="4" applyFont="1" applyAlignment="1">
      <alignment horizontal="right" vertical="center"/>
    </xf>
    <xf numFmtId="0" fontId="29" fillId="0" borderId="0" xfId="3" applyFont="1" applyAlignment="1">
      <alignment horizontal="right" vertical="center"/>
    </xf>
    <xf numFmtId="0" fontId="23" fillId="0" borderId="0" xfId="5" applyFont="1">
      <alignment vertical="center"/>
    </xf>
    <xf numFmtId="0" fontId="0" fillId="0" borderId="10" xfId="0" applyBorder="1">
      <alignment vertical="center"/>
    </xf>
    <xf numFmtId="0" fontId="0" fillId="0" borderId="26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2" fillId="0" borderId="0" xfId="0" quotePrefix="1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30" xfId="0" applyFont="1" applyBorder="1" applyAlignment="1">
      <alignment vertical="top" wrapText="1" shrinkToFit="1"/>
    </xf>
    <xf numFmtId="0" fontId="5" fillId="0" borderId="31" xfId="0" applyFont="1" applyBorder="1" applyAlignment="1">
      <alignment vertical="top" wrapText="1" shrinkToFit="1"/>
    </xf>
    <xf numFmtId="0" fontId="29" fillId="0" borderId="27" xfId="0" applyFont="1" applyBorder="1" applyAlignment="1">
      <alignment vertical="top" wrapText="1" shrinkToFit="1"/>
    </xf>
    <xf numFmtId="0" fontId="29" fillId="0" borderId="28" xfId="0" applyFont="1" applyBorder="1" applyAlignment="1">
      <alignment vertical="top" wrapText="1" shrinkToFit="1"/>
    </xf>
    <xf numFmtId="0" fontId="5" fillId="0" borderId="32" xfId="0" applyFont="1" applyBorder="1" applyAlignment="1">
      <alignment vertical="top" wrapText="1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8" xfId="0" applyFont="1" applyBorder="1" applyAlignment="1">
      <alignment vertical="top" wrapText="1" shrinkToFit="1"/>
    </xf>
    <xf numFmtId="0" fontId="6" fillId="0" borderId="33" xfId="0" applyFont="1" applyBorder="1" applyAlignment="1">
      <alignment horizontal="center" vertical="center" shrinkToFit="1"/>
    </xf>
    <xf numFmtId="20" fontId="4" fillId="0" borderId="34" xfId="0" applyNumberFormat="1" applyFont="1" applyBorder="1" applyAlignment="1">
      <alignment horizontal="center" vertical="center" shrinkToFit="1"/>
    </xf>
    <xf numFmtId="20" fontId="4" fillId="0" borderId="35" xfId="0" applyNumberFormat="1" applyFont="1" applyBorder="1" applyAlignment="1">
      <alignment horizontal="center" vertical="center" shrinkToFit="1"/>
    </xf>
    <xf numFmtId="20" fontId="4" fillId="0" borderId="25" xfId="0" applyNumberFormat="1" applyFont="1" applyBorder="1" applyAlignment="1">
      <alignment horizontal="center" vertical="center" shrinkToFit="1"/>
    </xf>
    <xf numFmtId="0" fontId="29" fillId="0" borderId="25" xfId="0" applyFont="1" applyBorder="1" applyAlignment="1">
      <alignment horizontal="center" vertical="center" shrinkToFit="1"/>
    </xf>
    <xf numFmtId="0" fontId="29" fillId="0" borderId="36" xfId="0" applyFont="1" applyBorder="1" applyAlignment="1">
      <alignment horizontal="center" vertical="center" shrinkToFit="1"/>
    </xf>
    <xf numFmtId="0" fontId="29" fillId="0" borderId="37" xfId="0" applyFont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26" xfId="0" applyFont="1" applyBorder="1" applyAlignment="1">
      <alignment horizontal="center" vertical="center" shrinkToFit="1"/>
    </xf>
    <xf numFmtId="0" fontId="29" fillId="0" borderId="19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34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2" fillId="0" borderId="1" xfId="0" applyFont="1" applyBorder="1" applyAlignment="1">
      <alignment vertical="center" shrinkToFit="1"/>
    </xf>
    <xf numFmtId="0" fontId="24" fillId="0" borderId="0" xfId="5" applyFont="1" applyAlignment="1">
      <alignment horizontal="right" vertical="center"/>
    </xf>
    <xf numFmtId="0" fontId="2" fillId="0" borderId="18" xfId="3" applyBorder="1" applyAlignment="1">
      <alignment horizontal="center" vertical="center" shrinkToFit="1"/>
    </xf>
    <xf numFmtId="0" fontId="2" fillId="0" borderId="1" xfId="3" applyBorder="1" applyAlignment="1">
      <alignment horizontal="center" vertical="center" shrinkToFit="1"/>
    </xf>
    <xf numFmtId="0" fontId="0" fillId="0" borderId="27" xfId="0" applyBorder="1">
      <alignment vertical="center"/>
    </xf>
    <xf numFmtId="0" fontId="0" fillId="0" borderId="14" xfId="0" applyBorder="1" applyAlignment="1">
      <alignment horizontal="center" vertical="center"/>
    </xf>
    <xf numFmtId="0" fontId="12" fillId="0" borderId="1" xfId="18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2" fillId="0" borderId="1" xfId="18" applyBorder="1" applyAlignment="1">
      <alignment horizontal="center" vertical="center" shrinkToFit="1"/>
    </xf>
    <xf numFmtId="0" fontId="3" fillId="0" borderId="1" xfId="18" applyFont="1" applyBorder="1" applyAlignment="1">
      <alignment horizontal="center" vertical="center" shrinkToFit="1"/>
    </xf>
    <xf numFmtId="0" fontId="5" fillId="0" borderId="1" xfId="18" applyFont="1" applyBorder="1" applyAlignment="1">
      <alignment horizontal="center" vertical="center" shrinkToFit="1"/>
    </xf>
    <xf numFmtId="0" fontId="13" fillId="0" borderId="1" xfId="18" applyFont="1" applyBorder="1" applyAlignment="1">
      <alignment horizontal="left" vertical="center" shrinkToFit="1"/>
    </xf>
    <xf numFmtId="0" fontId="13" fillId="0" borderId="1" xfId="18" applyFont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2" fillId="0" borderId="3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/>
    </xf>
    <xf numFmtId="0" fontId="2" fillId="0" borderId="26" xfId="18" applyBorder="1" applyAlignment="1">
      <alignment horizontal="center" vertical="center"/>
    </xf>
    <xf numFmtId="0" fontId="15" fillId="0" borderId="1" xfId="18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0" fillId="0" borderId="26" xfId="0" applyBorder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6" fillId="0" borderId="26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13" xfId="0" applyBorder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textRotation="255" wrapText="1"/>
    </xf>
    <xf numFmtId="0" fontId="10" fillId="0" borderId="0" xfId="0" applyFont="1" applyAlignment="1">
      <alignment horizontal="center" vertical="center" textRotation="255"/>
    </xf>
    <xf numFmtId="0" fontId="0" fillId="0" borderId="43" xfId="0" applyBorder="1">
      <alignment vertical="center"/>
    </xf>
    <xf numFmtId="0" fontId="0" fillId="0" borderId="4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0" fillId="0" borderId="12" xfId="0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3">
      <alignment vertical="center"/>
    </xf>
    <xf numFmtId="0" fontId="2" fillId="0" borderId="0" xfId="3" applyAlignment="1">
      <alignment horizontal="right" vertical="center"/>
    </xf>
    <xf numFmtId="178" fontId="33" fillId="0" borderId="0" xfId="4" applyNumberFormat="1" applyFont="1" applyAlignment="1">
      <alignment vertical="center" shrinkToFit="1"/>
    </xf>
    <xf numFmtId="178" fontId="33" fillId="0" borderId="0" xfId="3" applyNumberFormat="1" applyFont="1" applyAlignment="1">
      <alignment vertical="center" shrinkToFit="1"/>
    </xf>
    <xf numFmtId="0" fontId="36" fillId="0" borderId="0" xfId="4" applyFont="1"/>
    <xf numFmtId="0" fontId="2" fillId="0" borderId="1" xfId="3" applyFont="1" applyBorder="1" applyAlignment="1">
      <alignment horizontal="center" vertical="center" shrinkToFit="1"/>
    </xf>
    <xf numFmtId="0" fontId="19" fillId="4" borderId="18" xfId="3" applyFont="1" applyFill="1" applyBorder="1" applyAlignment="1">
      <alignment horizontal="center" vertical="center" shrinkToFit="1"/>
    </xf>
    <xf numFmtId="0" fontId="19" fillId="4" borderId="1" xfId="3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shrinkToFit="1"/>
    </xf>
    <xf numFmtId="0" fontId="2" fillId="4" borderId="30" xfId="0" applyFont="1" applyFill="1" applyBorder="1" applyAlignment="1">
      <alignment horizontal="center" vertical="center" shrinkToFit="1"/>
    </xf>
    <xf numFmtId="0" fontId="32" fillId="0" borderId="0" xfId="4" applyFont="1" applyAlignment="1">
      <alignment horizontal="center" vertical="center"/>
    </xf>
    <xf numFmtId="0" fontId="2" fillId="0" borderId="0" xfId="3" applyAlignment="1">
      <alignment horizontal="center" vertical="center"/>
    </xf>
    <xf numFmtId="178" fontId="33" fillId="0" borderId="0" xfId="4" applyNumberFormat="1" applyFont="1" applyAlignment="1">
      <alignment horizontal="left" vertical="center" shrinkToFit="1"/>
    </xf>
    <xf numFmtId="178" fontId="33" fillId="0" borderId="0" xfId="3" applyNumberFormat="1" applyFont="1" applyAlignment="1">
      <alignment horizontal="left" vertical="center" shrinkToFit="1"/>
    </xf>
    <xf numFmtId="58" fontId="33" fillId="0" borderId="0" xfId="4" applyNumberFormat="1" applyFont="1" applyAlignment="1">
      <alignment vertical="center" shrinkToFit="1"/>
    </xf>
    <xf numFmtId="58" fontId="33" fillId="0" borderId="0" xfId="3" applyNumberFormat="1" applyFont="1" applyAlignment="1">
      <alignment vertical="center" shrinkToFit="1"/>
    </xf>
    <xf numFmtId="0" fontId="33" fillId="0" borderId="0" xfId="3" applyFont="1" applyAlignment="1">
      <alignment vertical="center" shrinkToFit="1"/>
    </xf>
    <xf numFmtId="0" fontId="2" fillId="0" borderId="0" xfId="3" applyAlignment="1">
      <alignment vertical="center" shrinkToFit="1"/>
    </xf>
    <xf numFmtId="49" fontId="19" fillId="0" borderId="0" xfId="5" applyNumberFormat="1" applyFont="1" applyAlignment="1">
      <alignment horizontal="center" vertical="center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0" fontId="0" fillId="0" borderId="0" xfId="0" applyAlignment="1">
      <alignment vertical="center" shrinkToFit="1"/>
    </xf>
    <xf numFmtId="0" fontId="19" fillId="0" borderId="0" xfId="5" applyFont="1" applyAlignment="1">
      <alignment horizontal="left" vertical="center" wrapText="1"/>
    </xf>
    <xf numFmtId="6" fontId="19" fillId="0" borderId="0" xfId="5" applyNumberFormat="1" applyFont="1" applyAlignment="1">
      <alignment horizontal="left" vertical="center"/>
    </xf>
    <xf numFmtId="0" fontId="24" fillId="0" borderId="0" xfId="5" applyFont="1" applyAlignment="1">
      <alignment horizontal="center" vertical="center"/>
    </xf>
    <xf numFmtId="177" fontId="19" fillId="0" borderId="0" xfId="5" applyNumberFormat="1" applyFont="1" applyAlignment="1">
      <alignment horizontal="left" vertical="center" shrinkToFit="1"/>
    </xf>
    <xf numFmtId="178" fontId="19" fillId="0" borderId="0" xfId="5" applyNumberFormat="1" applyFont="1" applyAlignment="1">
      <alignment horizontal="left" vertical="center"/>
    </xf>
    <xf numFmtId="0" fontId="22" fillId="0" borderId="0" xfId="6" applyFont="1" applyAlignment="1">
      <alignment horizontal="center" vertical="center" wrapText="1" shrinkToFit="1"/>
    </xf>
    <xf numFmtId="176" fontId="4" fillId="0" borderId="0" xfId="18" applyNumberFormat="1" applyFont="1" applyAlignment="1">
      <alignment horizontal="center" vertical="center" shrinkToFit="1"/>
    </xf>
    <xf numFmtId="0" fontId="26" fillId="0" borderId="0" xfId="18" applyFont="1" applyAlignment="1">
      <alignment horizontal="center" vertical="center"/>
    </xf>
    <xf numFmtId="0" fontId="6" fillId="0" borderId="23" xfId="0" applyFont="1" applyBorder="1" applyAlignment="1">
      <alignment horizontal="center" vertical="center" shrinkToFit="1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49" fontId="4" fillId="0" borderId="0" xfId="18" applyNumberFormat="1" applyFont="1" applyAlignment="1">
      <alignment vertical="center" shrinkToFit="1"/>
    </xf>
    <xf numFmtId="0" fontId="6" fillId="0" borderId="44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20" fontId="4" fillId="0" borderId="31" xfId="0" applyNumberFormat="1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0" fontId="6" fillId="0" borderId="43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20" fontId="4" fillId="0" borderId="35" xfId="0" applyNumberFormat="1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4" fillId="0" borderId="0" xfId="18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textRotation="255" wrapText="1"/>
    </xf>
    <xf numFmtId="0" fontId="10" fillId="0" borderId="29" xfId="0" applyFont="1" applyBorder="1" applyAlignment="1">
      <alignment horizontal="center" vertical="center" textRotation="255"/>
    </xf>
    <xf numFmtId="0" fontId="10" fillId="0" borderId="26" xfId="0" applyFont="1" applyBorder="1" applyAlignment="1">
      <alignment horizontal="center" vertical="center" textRotation="255"/>
    </xf>
    <xf numFmtId="0" fontId="10" fillId="0" borderId="19" xfId="0" applyFont="1" applyBorder="1" applyAlignment="1">
      <alignment horizontal="center" vertical="center" textRotation="255"/>
    </xf>
    <xf numFmtId="0" fontId="10" fillId="0" borderId="20" xfId="0" applyFont="1" applyBorder="1" applyAlignment="1">
      <alignment horizontal="center" vertical="center" textRotation="255"/>
    </xf>
    <xf numFmtId="0" fontId="14" fillId="0" borderId="12" xfId="18" applyFont="1" applyBorder="1" applyAlignment="1">
      <alignment horizontal="center" vertical="center" shrinkToFit="1"/>
    </xf>
    <xf numFmtId="0" fontId="14" fillId="0" borderId="14" xfId="18" applyFont="1" applyBorder="1" applyAlignment="1">
      <alignment horizontal="center" vertical="center" shrinkToFit="1"/>
    </xf>
    <xf numFmtId="0" fontId="14" fillId="0" borderId="13" xfId="18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8" xfId="0" applyFont="1" applyBorder="1" applyAlignment="1">
      <alignment vertical="top" wrapText="1"/>
    </xf>
    <xf numFmtId="0" fontId="0" fillId="0" borderId="27" xfId="0" applyBorder="1">
      <alignment vertical="center"/>
    </xf>
    <xf numFmtId="0" fontId="0" fillId="0" borderId="43" xfId="0" applyBorder="1">
      <alignment vertical="center"/>
    </xf>
    <xf numFmtId="0" fontId="6" fillId="0" borderId="19" xfId="0" applyFont="1" applyBorder="1" applyAlignment="1">
      <alignment horizontal="center" vertical="center" shrinkToFit="1"/>
    </xf>
    <xf numFmtId="0" fontId="0" fillId="0" borderId="10" xfId="0" applyBorder="1">
      <alignment vertical="center"/>
    </xf>
    <xf numFmtId="0" fontId="0" fillId="0" borderId="20" xfId="0" applyBorder="1">
      <alignment vertical="center"/>
    </xf>
    <xf numFmtId="0" fontId="10" fillId="0" borderId="1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0" xfId="0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</cellXfs>
  <cellStyles count="19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2" xfId="4" xr:uid="{00000000-0005-0000-0000-000004000000}"/>
    <cellStyle name="標準 2 2" xfId="5" xr:uid="{00000000-0005-0000-0000-000005000000}"/>
    <cellStyle name="標準 2 2 2" xfId="6" xr:uid="{00000000-0005-0000-0000-000006000000}"/>
    <cellStyle name="標準 2 2_asahi cup 2015 Ｕ-１１・１２参加チーム" xfId="7" xr:uid="{00000000-0005-0000-0000-000007000000}"/>
    <cellStyle name="標準 3" xfId="8" xr:uid="{00000000-0005-0000-0000-000008000000}"/>
    <cellStyle name="標準 4" xfId="9" xr:uid="{00000000-0005-0000-0000-000009000000}"/>
    <cellStyle name="標準 5" xfId="10" xr:uid="{00000000-0005-0000-0000-00000A000000}"/>
    <cellStyle name="標準 5 2" xfId="11" xr:uid="{00000000-0005-0000-0000-00000B000000}"/>
    <cellStyle name="標準 5 3" xfId="12" xr:uid="{00000000-0005-0000-0000-00000C000000}"/>
    <cellStyle name="標準 5 4" xfId="13" xr:uid="{00000000-0005-0000-0000-00000D000000}"/>
    <cellStyle name="標準 6" xfId="14" xr:uid="{00000000-0005-0000-0000-00000E000000}"/>
    <cellStyle name="標準 7" xfId="15" xr:uid="{00000000-0005-0000-0000-00000F000000}"/>
    <cellStyle name="標準 8" xfId="16" xr:uid="{00000000-0005-0000-0000-000010000000}"/>
    <cellStyle name="標準 9" xfId="17" xr:uid="{00000000-0005-0000-0000-000011000000}"/>
    <cellStyle name="標準_Sheet1" xfId="1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174625</xdr:colOff>
      <xdr:row>3</xdr:row>
      <xdr:rowOff>134937</xdr:rowOff>
    </xdr:from>
    <xdr:ext cx="5931108" cy="5694362"/>
    <xdr:pic>
      <xdr:nvPicPr>
        <xdr:cNvPr id="2" name="図 1">
          <a:extLst>
            <a:ext uri="{FF2B5EF4-FFF2-40B4-BE49-F238E27FC236}">
              <a16:creationId xmlns:a16="http://schemas.microsoft.com/office/drawing/2014/main" id="{AFF72670-D35D-44F2-8A64-EE2734540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425" y="649287"/>
          <a:ext cx="5931108" cy="5694362"/>
        </a:xfrm>
        <a:prstGeom prst="rect">
          <a:avLst/>
        </a:prstGeom>
      </xdr:spPr>
    </xdr:pic>
    <xdr:clientData/>
  </xdr:oneCellAnchor>
  <xdr:twoCellAnchor>
    <xdr:from>
      <xdr:col>0</xdr:col>
      <xdr:colOff>123825</xdr:colOff>
      <xdr:row>3</xdr:row>
      <xdr:rowOff>0</xdr:rowOff>
    </xdr:from>
    <xdr:to>
      <xdr:col>10</xdr:col>
      <xdr:colOff>476250</xdr:colOff>
      <xdr:row>11</xdr:row>
      <xdr:rowOff>66675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95E325BB-FCE7-4EE4-B4EE-0D819305F835}"/>
            </a:ext>
          </a:extLst>
        </xdr:cNvPr>
        <xdr:cNvSpPr>
          <a:spLocks noChangeAspect="1" noChangeArrowheads="1"/>
        </xdr:cNvSpPr>
      </xdr:nvSpPr>
      <xdr:spPr bwMode="auto">
        <a:xfrm>
          <a:off x="123825" y="514350"/>
          <a:ext cx="721042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92075</xdr:colOff>
      <xdr:row>3</xdr:row>
      <xdr:rowOff>57150</xdr:rowOff>
    </xdr:from>
    <xdr:to>
      <xdr:col>2</xdr:col>
      <xdr:colOff>254000</xdr:colOff>
      <xdr:row>11</xdr:row>
      <xdr:rowOff>66675</xdr:rowOff>
    </xdr:to>
    <xdr:pic>
      <xdr:nvPicPr>
        <xdr:cNvPr id="4" name="Picture 3" descr="asahilogo001">
          <a:extLst>
            <a:ext uri="{FF2B5EF4-FFF2-40B4-BE49-F238E27FC236}">
              <a16:creationId xmlns:a16="http://schemas.microsoft.com/office/drawing/2014/main" id="{EC93DA5D-1086-4921-987B-69CE391C3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" y="571500"/>
          <a:ext cx="153352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293688</xdr:colOff>
      <xdr:row>49</xdr:row>
      <xdr:rowOff>71430</xdr:rowOff>
    </xdr:from>
    <xdr:ext cx="6754812" cy="949394"/>
    <xdr:pic>
      <xdr:nvPicPr>
        <xdr:cNvPr id="5" name="図 4">
          <a:extLst>
            <a:ext uri="{FF2B5EF4-FFF2-40B4-BE49-F238E27FC236}">
              <a16:creationId xmlns:a16="http://schemas.microsoft.com/office/drawing/2014/main" id="{86F771CD-A5DB-4101-A028-EC4B407DA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688" y="8472480"/>
          <a:ext cx="6754812" cy="94939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3736;&#26412;&#30001;&#27193;&#23455;/Documents/&#12467;&#12500;&#12540;asahi%20cup_U-10&#22823;&#20250;&#35201;&#38917;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会要項"/>
      <sheetName val="予選ﾘｰｸﾞ・決勝ﾄｰﾅﾒﾝﾄ"/>
      <sheetName val="ﾀｲﾑｽｹｼﾞｭｰﾙ"/>
      <sheetName val="地図"/>
      <sheetName val="グランド配置図"/>
      <sheetName val="ﾃﾞｰﾀﾃｰﾌﾞﾙ"/>
    </sheetNames>
    <sheetDataSet>
      <sheetData sheetId="0"/>
      <sheetData sheetId="1"/>
      <sheetData sheetId="2"/>
      <sheetData sheetId="3"/>
      <sheetData sheetId="4"/>
      <sheetData sheetId="5">
        <row r="3">
          <cell r="C3" t="str">
            <v>北播衛生公園グランド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BF37E-B23A-4EFA-9F74-6AD8D5A856EC}">
  <dimension ref="A1:L56"/>
  <sheetViews>
    <sheetView tabSelected="1" topLeftCell="A28" zoomScaleNormal="100" workbookViewId="0">
      <selection activeCell="H39" sqref="H39"/>
    </sheetView>
  </sheetViews>
  <sheetFormatPr defaultRowHeight="13.5" x14ac:dyDescent="0.15"/>
  <cols>
    <col min="1" max="16384" width="9" style="180"/>
  </cols>
  <sheetData>
    <row r="1" spans="1:12" x14ac:dyDescent="0.1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x14ac:dyDescent="0.1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x14ac:dyDescent="0.1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x14ac:dyDescent="0.1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x14ac:dyDescent="0.1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x14ac:dyDescent="0.1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x14ac:dyDescent="0.1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 x14ac:dyDescent="0.1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2" x14ac:dyDescent="0.1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x14ac:dyDescent="0.1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 x14ac:dyDescent="0.1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x14ac:dyDescent="0.1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x14ac:dyDescent="0.1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x14ac:dyDescent="0.1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x14ac:dyDescent="0.1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x14ac:dyDescent="0.1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x14ac:dyDescent="0.1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x14ac:dyDescent="0.1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x14ac:dyDescent="0.1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1:12" x14ac:dyDescent="0.1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1:12" x14ac:dyDescent="0.1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1:12" x14ac:dyDescent="0.1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1:12" x14ac:dyDescent="0.1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1:12" x14ac:dyDescent="0.1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x14ac:dyDescent="0.1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1:12" x14ac:dyDescent="0.1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x14ac:dyDescent="0.1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x14ac:dyDescent="0.1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1:12" x14ac:dyDescent="0.1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1:12" x14ac:dyDescent="0.1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1:12" x14ac:dyDescent="0.1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1:12" x14ac:dyDescent="0.1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1:12" x14ac:dyDescent="0.1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</row>
    <row r="34" spans="1:12" x14ac:dyDescent="0.1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</row>
    <row r="35" spans="1:12" x14ac:dyDescent="0.1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</row>
    <row r="36" spans="1:12" x14ac:dyDescent="0.1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pans="1:12" x14ac:dyDescent="0.1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</row>
    <row r="38" spans="1:12" x14ac:dyDescent="0.1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</row>
    <row r="39" spans="1:12" x14ac:dyDescent="0.1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</row>
    <row r="40" spans="1:12" ht="25.5" x14ac:dyDescent="0.15">
      <c r="A40" s="73"/>
      <c r="B40" s="73"/>
      <c r="C40" s="190" t="s">
        <v>90</v>
      </c>
      <c r="D40" s="191"/>
      <c r="E40" s="192">
        <v>44444</v>
      </c>
      <c r="F40" s="193"/>
      <c r="G40" s="193"/>
      <c r="H40" s="182" t="s">
        <v>171</v>
      </c>
      <c r="I40" s="182"/>
      <c r="J40" s="183"/>
      <c r="K40" s="73"/>
      <c r="L40" s="73"/>
    </row>
    <row r="41" spans="1:12" ht="25.5" x14ac:dyDescent="0.15">
      <c r="A41" s="85"/>
      <c r="B41" s="181"/>
      <c r="C41" s="190" t="s">
        <v>142</v>
      </c>
      <c r="D41" s="191"/>
      <c r="E41" s="194" t="s">
        <v>172</v>
      </c>
      <c r="F41" s="195"/>
      <c r="G41" s="196"/>
      <c r="H41" s="84"/>
      <c r="I41" s="73"/>
      <c r="J41" s="73"/>
      <c r="K41" s="73"/>
      <c r="L41" s="73"/>
    </row>
    <row r="42" spans="1:12" ht="25.5" x14ac:dyDescent="0.15">
      <c r="A42" s="85"/>
      <c r="B42" s="181"/>
      <c r="C42" s="190" t="s">
        <v>91</v>
      </c>
      <c r="D42" s="191"/>
      <c r="E42" s="194" t="str">
        <f>[1]ﾃﾞｰﾀﾃｰﾌﾞﾙ!C3</f>
        <v>北播衛生公園グランド</v>
      </c>
      <c r="F42" s="195"/>
      <c r="G42" s="196"/>
      <c r="H42" s="197"/>
      <c r="I42" s="197"/>
      <c r="J42" s="197"/>
      <c r="K42" s="73"/>
      <c r="L42" s="73"/>
    </row>
    <row r="43" spans="1:12" x14ac:dyDescent="0.1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1:12" x14ac:dyDescent="0.15">
      <c r="A44" s="73"/>
      <c r="B44" s="73"/>
      <c r="C44" s="73"/>
      <c r="D44" s="73"/>
      <c r="E44" s="73"/>
      <c r="F44" s="73"/>
      <c r="G44" s="184" t="s">
        <v>146</v>
      </c>
      <c r="H44" s="73"/>
      <c r="I44" s="73"/>
      <c r="J44" s="73"/>
      <c r="K44" s="73"/>
      <c r="L44" s="73"/>
    </row>
    <row r="45" spans="1:12" x14ac:dyDescent="0.15">
      <c r="A45" s="73"/>
      <c r="B45" s="73"/>
      <c r="C45" s="73"/>
      <c r="D45" s="73"/>
      <c r="E45" s="73"/>
      <c r="F45" s="73"/>
      <c r="G45" s="11"/>
      <c r="H45" s="73"/>
      <c r="I45" s="73"/>
      <c r="J45" s="73"/>
      <c r="K45" s="73"/>
      <c r="L45" s="73"/>
    </row>
    <row r="46" spans="1:12" x14ac:dyDescent="0.1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</row>
    <row r="47" spans="1:12" x14ac:dyDescent="0.1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</row>
    <row r="48" spans="1:12" x14ac:dyDescent="0.1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</row>
    <row r="49" spans="1:12" x14ac:dyDescent="0.1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</row>
    <row r="50" spans="1:12" x14ac:dyDescent="0.1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1:12" x14ac:dyDescent="0.1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1:12" x14ac:dyDescent="0.1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</row>
    <row r="53" spans="1:12" x14ac:dyDescent="0.1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</row>
    <row r="54" spans="1:12" x14ac:dyDescent="0.1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</row>
    <row r="55" spans="1:12" x14ac:dyDescent="0.1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1:12" x14ac:dyDescent="0.1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</row>
  </sheetData>
  <mergeCells count="6">
    <mergeCell ref="C40:D40"/>
    <mergeCell ref="E40:G40"/>
    <mergeCell ref="C41:D41"/>
    <mergeCell ref="E41:G41"/>
    <mergeCell ref="C42:D42"/>
    <mergeCell ref="E42:J42"/>
  </mergeCells>
  <phoneticPr fontId="3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workbookViewId="0">
      <selection activeCell="T53" sqref="T53:T54"/>
    </sheetView>
  </sheetViews>
  <sheetFormatPr defaultRowHeight="13.5" x14ac:dyDescent="0.15"/>
  <cols>
    <col min="1" max="5" width="2.625" style="15" customWidth="1"/>
    <col min="6" max="6" width="3.25" style="15" customWidth="1"/>
    <col min="7" max="7" width="3" style="15" customWidth="1"/>
    <col min="8" max="13" width="2.625" style="15" customWidth="1"/>
    <col min="14" max="14" width="10.375" style="15" customWidth="1"/>
    <col min="15" max="32" width="2.625" style="15" customWidth="1"/>
    <col min="33" max="33" width="2.375" style="15" customWidth="1"/>
    <col min="34" max="34" width="9" style="15" hidden="1" customWidth="1"/>
    <col min="35" max="35" width="0" style="15" hidden="1" customWidth="1"/>
    <col min="36" max="36" width="9" style="15" hidden="1" customWidth="1"/>
    <col min="37" max="16384" width="9" style="15"/>
  </cols>
  <sheetData>
    <row r="1" spans="1:43" x14ac:dyDescent="0.15">
      <c r="A1" s="208" t="str">
        <f>ﾃﾞｰﾀﾃｰﾌﾞﾙ!C1</f>
        <v>asahi cup U-11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</row>
    <row r="2" spans="1:43" x14ac:dyDescent="0.15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</row>
    <row r="3" spans="1:43" x14ac:dyDescent="0.15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</row>
    <row r="4" spans="1:43" x14ac:dyDescent="0.15">
      <c r="A4" s="24"/>
      <c r="B4" s="205" t="s">
        <v>19</v>
      </c>
      <c r="C4" s="205"/>
      <c r="D4" s="200" t="s">
        <v>18</v>
      </c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43" x14ac:dyDescent="0.15">
      <c r="A5" s="24"/>
      <c r="B5" s="205"/>
      <c r="C5" s="205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1:43" x14ac:dyDescent="0.15">
      <c r="A6" s="24"/>
      <c r="B6" s="205"/>
      <c r="C6" s="205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43" x14ac:dyDescent="0.15">
      <c r="A7" s="24"/>
      <c r="B7" s="205"/>
      <c r="C7" s="205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43" x14ac:dyDescent="0.15">
      <c r="A8" s="198" t="s">
        <v>48</v>
      </c>
      <c r="B8" s="199" t="s">
        <v>47</v>
      </c>
      <c r="C8" s="199"/>
      <c r="D8" s="199"/>
      <c r="E8" s="199"/>
      <c r="F8" s="36" t="s">
        <v>46</v>
      </c>
      <c r="G8" s="29"/>
      <c r="H8" s="29"/>
      <c r="I8" s="29"/>
      <c r="J8" s="29"/>
      <c r="K8" s="29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43" ht="13.5" customHeight="1" x14ac:dyDescent="0.15">
      <c r="A9" s="198"/>
      <c r="B9" s="199"/>
      <c r="C9" s="199"/>
      <c r="D9" s="199"/>
      <c r="E9" s="199"/>
      <c r="F9" s="35" t="s">
        <v>45</v>
      </c>
      <c r="G9" s="29"/>
      <c r="H9" s="29"/>
      <c r="I9" s="29"/>
      <c r="J9" s="29"/>
      <c r="K9" s="29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43" ht="13.5" customHeight="1" x14ac:dyDescent="0.15">
      <c r="A10" s="27"/>
      <c r="B10" s="32"/>
      <c r="C10" s="32"/>
      <c r="D10" s="32"/>
      <c r="E10" s="32"/>
      <c r="F10" s="35"/>
      <c r="G10" s="29"/>
      <c r="H10" s="29"/>
      <c r="I10" s="29"/>
      <c r="J10" s="29"/>
      <c r="K10" s="29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43" x14ac:dyDescent="0.15">
      <c r="A11" s="198" t="s">
        <v>44</v>
      </c>
      <c r="B11" s="199" t="s">
        <v>43</v>
      </c>
      <c r="C11" s="199"/>
      <c r="D11" s="199"/>
      <c r="E11" s="199"/>
      <c r="F11" s="207">
        <f>ﾃﾞｰﾀﾃｰﾌﾞﾙ!C2</f>
        <v>44444</v>
      </c>
      <c r="G11" s="207"/>
      <c r="H11" s="207"/>
      <c r="I11" s="207"/>
      <c r="J11" s="207"/>
      <c r="K11" s="207"/>
      <c r="L11" s="206">
        <f>WEEKDAY(F11,1)</f>
        <v>1</v>
      </c>
      <c r="M11" s="206"/>
      <c r="N11" s="67"/>
      <c r="O11" s="67"/>
      <c r="P11" s="67"/>
      <c r="Q11" s="67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43" x14ac:dyDescent="0.15">
      <c r="A12" s="198"/>
      <c r="B12" s="199"/>
      <c r="C12" s="199"/>
      <c r="D12" s="199"/>
      <c r="E12" s="199"/>
      <c r="F12" s="207"/>
      <c r="G12" s="207"/>
      <c r="H12" s="207"/>
      <c r="I12" s="207"/>
      <c r="J12" s="207"/>
      <c r="K12" s="207"/>
      <c r="L12" s="206"/>
      <c r="M12" s="206"/>
      <c r="N12" s="67"/>
      <c r="O12" s="67"/>
      <c r="P12" s="67"/>
      <c r="Q12" s="67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43" ht="17.25" x14ac:dyDescent="0.15">
      <c r="A13" s="198" t="s">
        <v>42</v>
      </c>
      <c r="B13" s="199" t="s">
        <v>41</v>
      </c>
      <c r="C13" s="199"/>
      <c r="D13" s="199"/>
      <c r="E13" s="199"/>
      <c r="F13" s="203" t="str">
        <f>ﾃﾞｰﾀﾃｰﾌﾞﾙ!C3</f>
        <v>北播衛生公園グランド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I13" s="14"/>
      <c r="AJ13" s="13"/>
      <c r="AK13" s="13"/>
      <c r="AL13" s="13"/>
      <c r="AM13" s="13"/>
      <c r="AN13" s="13"/>
      <c r="AO13" s="13"/>
      <c r="AP13" s="13"/>
      <c r="AQ13" s="13"/>
    </row>
    <row r="14" spans="1:43" ht="17.25" x14ac:dyDescent="0.2">
      <c r="A14" s="198"/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I14" s="12"/>
      <c r="AJ14" s="12"/>
      <c r="AK14" s="12"/>
      <c r="AL14" s="12"/>
      <c r="AM14" s="12"/>
      <c r="AN14" s="13"/>
      <c r="AO14" s="12"/>
      <c r="AP14" s="12"/>
      <c r="AQ14" s="12"/>
    </row>
    <row r="15" spans="1:43" x14ac:dyDescent="0.15">
      <c r="A15" s="198" t="s">
        <v>40</v>
      </c>
      <c r="B15" s="199" t="s">
        <v>39</v>
      </c>
      <c r="C15" s="199"/>
      <c r="D15" s="199"/>
      <c r="E15" s="199"/>
      <c r="F15" s="199" t="str">
        <f>ﾃﾞｰﾀﾃｰﾌﾞﾙ!C4</f>
        <v>U-11</v>
      </c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1:43" x14ac:dyDescent="0.15">
      <c r="A16" s="198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33" x14ac:dyDescent="0.15">
      <c r="A17" s="198" t="s">
        <v>38</v>
      </c>
      <c r="B17" s="199" t="s">
        <v>37</v>
      </c>
      <c r="C17" s="199"/>
      <c r="D17" s="199"/>
      <c r="E17" s="199"/>
      <c r="F17" s="204" t="s">
        <v>103</v>
      </c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4"/>
      <c r="AA17" s="24"/>
      <c r="AB17" s="24"/>
      <c r="AC17" s="24"/>
      <c r="AD17" s="24"/>
      <c r="AE17" s="24"/>
      <c r="AF17" s="24"/>
      <c r="AG17" s="24"/>
    </row>
    <row r="18" spans="1:33" x14ac:dyDescent="0.15">
      <c r="A18" s="198"/>
      <c r="B18" s="199"/>
      <c r="C18" s="199"/>
      <c r="D18" s="199"/>
      <c r="E18" s="199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4"/>
      <c r="AA18" s="24"/>
      <c r="AB18" s="24"/>
      <c r="AC18" s="24"/>
      <c r="AD18" s="24"/>
      <c r="AE18" s="24"/>
      <c r="AF18" s="24"/>
      <c r="AG18" s="24"/>
    </row>
    <row r="19" spans="1:33" x14ac:dyDescent="0.15">
      <c r="A19" s="198" t="s">
        <v>36</v>
      </c>
      <c r="B19" s="200" t="s">
        <v>35</v>
      </c>
      <c r="C19" s="200"/>
      <c r="D19" s="200"/>
      <c r="E19" s="200"/>
      <c r="F19" s="33" t="s">
        <v>34</v>
      </c>
      <c r="G19" s="33"/>
      <c r="H19" s="33"/>
      <c r="I19" s="33"/>
      <c r="J19" s="32"/>
      <c r="K19" s="32"/>
      <c r="L19" s="32"/>
      <c r="M19" s="29"/>
      <c r="N19" s="29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pans="1:33" x14ac:dyDescent="0.15">
      <c r="A20" s="198"/>
      <c r="B20" s="200"/>
      <c r="C20" s="200"/>
      <c r="D20" s="200"/>
      <c r="E20" s="200"/>
      <c r="F20" s="32"/>
      <c r="G20" s="32"/>
      <c r="H20" s="32"/>
      <c r="I20" s="32"/>
      <c r="J20" s="32"/>
      <c r="K20" s="32"/>
      <c r="L20" s="32"/>
      <c r="M20" s="29"/>
      <c r="N20" s="29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3" x14ac:dyDescent="0.15">
      <c r="A21" s="24"/>
      <c r="B21" s="24"/>
      <c r="C21" s="24"/>
      <c r="D21" s="24"/>
      <c r="E21" s="24"/>
      <c r="F21" s="32" t="s">
        <v>33</v>
      </c>
      <c r="G21" s="24"/>
      <c r="H21" s="24"/>
      <c r="I21" s="32"/>
      <c r="J21" s="32"/>
      <c r="K21" s="32"/>
      <c r="L21" s="32"/>
      <c r="M21" s="29"/>
      <c r="N21" s="29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33" x14ac:dyDescent="0.15">
      <c r="A22" s="24"/>
      <c r="B22" s="24"/>
      <c r="C22" s="24"/>
      <c r="D22" s="24"/>
      <c r="E22" s="24"/>
      <c r="F22" s="32" t="s">
        <v>53</v>
      </c>
      <c r="G22" s="24"/>
      <c r="H22" s="24"/>
      <c r="I22" s="32"/>
      <c r="J22" s="32"/>
      <c r="K22" s="32"/>
      <c r="L22" s="32"/>
      <c r="M22" s="29"/>
      <c r="N22" s="29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33" x14ac:dyDescent="0.15">
      <c r="A23" s="24"/>
      <c r="B23" s="24"/>
      <c r="C23" s="24"/>
      <c r="D23" s="24"/>
      <c r="E23" s="24"/>
      <c r="F23" s="32"/>
      <c r="G23" s="24"/>
      <c r="H23" s="24"/>
      <c r="I23" s="32"/>
      <c r="J23" s="32"/>
      <c r="K23" s="32"/>
      <c r="L23" s="32"/>
      <c r="M23" s="29"/>
      <c r="N23" s="29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3" x14ac:dyDescent="0.15">
      <c r="A24" s="24"/>
      <c r="B24" s="24"/>
      <c r="C24" s="24"/>
      <c r="D24" s="24"/>
      <c r="E24" s="24"/>
      <c r="F24" s="32" t="s">
        <v>73</v>
      </c>
      <c r="G24" s="24"/>
      <c r="H24" s="24"/>
      <c r="I24" s="32"/>
      <c r="J24" s="32"/>
      <c r="K24" s="32"/>
      <c r="L24" s="32"/>
      <c r="M24" s="29"/>
      <c r="N24" s="29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x14ac:dyDescent="0.15">
      <c r="A25" s="24"/>
      <c r="B25" s="24"/>
      <c r="C25" s="24"/>
      <c r="D25" s="24"/>
      <c r="E25" s="24"/>
      <c r="F25" s="28" t="s">
        <v>32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x14ac:dyDescent="0.15">
      <c r="A26" s="24"/>
      <c r="B26" s="24"/>
      <c r="C26" s="24"/>
      <c r="D26" s="24"/>
      <c r="E26" s="24"/>
      <c r="F26" s="34" t="s">
        <v>31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x14ac:dyDescent="0.15">
      <c r="A27" s="24"/>
      <c r="B27" s="24"/>
      <c r="C27" s="24"/>
      <c r="D27" s="24"/>
      <c r="E27" s="24"/>
      <c r="F27" s="31" t="s">
        <v>30</v>
      </c>
      <c r="G27" s="32"/>
      <c r="H27" s="32"/>
      <c r="I27" s="32"/>
      <c r="J27" s="32"/>
      <c r="K27" s="32"/>
      <c r="L27" s="33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3" x14ac:dyDescent="0.15">
      <c r="A28" s="24"/>
      <c r="B28" s="24"/>
      <c r="C28" s="24"/>
      <c r="D28" s="24"/>
      <c r="E28" s="24"/>
      <c r="F28" s="31" t="s">
        <v>29</v>
      </c>
      <c r="G28" s="32"/>
      <c r="H28" s="32"/>
      <c r="I28" s="32"/>
      <c r="J28" s="32"/>
      <c r="K28" s="32"/>
      <c r="L28" s="32"/>
      <c r="M28" s="29"/>
      <c r="N28" s="29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x14ac:dyDescent="0.15">
      <c r="A29" s="24"/>
      <c r="B29" s="24"/>
      <c r="C29" s="24"/>
      <c r="D29" s="29"/>
      <c r="E29" s="29"/>
      <c r="F29" s="31" t="s">
        <v>28</v>
      </c>
      <c r="G29" s="30"/>
      <c r="H29" s="30"/>
      <c r="I29" s="29"/>
      <c r="J29" s="29"/>
      <c r="K29" s="29"/>
      <c r="L29" s="29"/>
      <c r="M29" s="29"/>
      <c r="N29" s="29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3" x14ac:dyDescent="0.15">
      <c r="A30" s="24"/>
      <c r="B30" s="24"/>
      <c r="C30" s="24"/>
      <c r="D30" s="24"/>
      <c r="E30" s="24"/>
      <c r="F30" s="31" t="s">
        <v>27</v>
      </c>
      <c r="G30" s="30"/>
      <c r="H30" s="30"/>
      <c r="I30" s="29"/>
      <c r="J30" s="29"/>
      <c r="K30" s="29"/>
      <c r="L30" s="29"/>
      <c r="M30" s="29"/>
      <c r="N30" s="29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x14ac:dyDescent="0.15">
      <c r="A31" s="24"/>
      <c r="B31" s="24"/>
      <c r="C31" s="24"/>
      <c r="D31" s="24"/>
      <c r="E31" s="24"/>
      <c r="F31" s="43" t="s">
        <v>128</v>
      </c>
      <c r="G31" s="30"/>
      <c r="H31" s="30"/>
      <c r="I31" s="29"/>
      <c r="J31" s="29"/>
      <c r="K31" s="29"/>
      <c r="L31" s="29"/>
      <c r="M31" s="29"/>
      <c r="N31" s="29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3" x14ac:dyDescent="0.15">
      <c r="A32" s="24"/>
      <c r="B32" s="24"/>
      <c r="C32" s="24"/>
      <c r="D32" s="24"/>
      <c r="E32" s="24"/>
      <c r="F32" s="43"/>
      <c r="G32" s="29" t="s">
        <v>62</v>
      </c>
      <c r="H32" s="30"/>
      <c r="I32" s="29"/>
      <c r="J32" s="29"/>
      <c r="K32" s="29"/>
      <c r="L32" s="29"/>
      <c r="M32" s="29"/>
      <c r="N32" s="29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8" x14ac:dyDescent="0.15">
      <c r="A33" s="24"/>
      <c r="B33" s="24"/>
      <c r="C33" s="24"/>
      <c r="D33" s="24"/>
      <c r="E33" s="24"/>
      <c r="F33" s="28" t="s">
        <v>26</v>
      </c>
      <c r="G33" s="30"/>
      <c r="H33" s="30"/>
      <c r="I33" s="24"/>
      <c r="J33" s="24"/>
      <c r="K33" s="24"/>
      <c r="L33" s="29"/>
      <c r="M33" s="29"/>
      <c r="N33" s="29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8" x14ac:dyDescent="0.15">
      <c r="A34" s="24"/>
      <c r="B34" s="24"/>
      <c r="C34" s="24"/>
      <c r="D34" s="24"/>
      <c r="E34" s="24"/>
      <c r="F34" s="28"/>
      <c r="G34" s="30"/>
      <c r="H34" s="30"/>
      <c r="I34" s="24"/>
      <c r="J34" s="24"/>
      <c r="K34" s="24"/>
      <c r="L34" s="29"/>
      <c r="M34" s="29"/>
      <c r="N34" s="29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8" x14ac:dyDescent="0.15">
      <c r="A35" s="24"/>
      <c r="B35" s="24"/>
      <c r="C35" s="24"/>
      <c r="D35" s="29"/>
      <c r="E35" s="29"/>
      <c r="F35" s="28"/>
      <c r="G35" s="30"/>
      <c r="H35" s="30"/>
      <c r="I35" s="24"/>
      <c r="J35" s="24"/>
      <c r="K35" s="24"/>
      <c r="L35" s="29"/>
      <c r="M35" s="29"/>
      <c r="N35" s="29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8" x14ac:dyDescent="0.15">
      <c r="A36" s="198" t="s">
        <v>25</v>
      </c>
      <c r="B36" s="200" t="s">
        <v>24</v>
      </c>
      <c r="C36" s="200"/>
      <c r="D36" s="200"/>
      <c r="E36" s="200"/>
      <c r="F36" s="24" t="s">
        <v>23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8" x14ac:dyDescent="0.15">
      <c r="A37" s="198"/>
      <c r="B37" s="200"/>
      <c r="C37" s="200"/>
      <c r="D37" s="200"/>
      <c r="E37" s="200"/>
      <c r="F37" s="28" t="s">
        <v>22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8" x14ac:dyDescent="0.15">
      <c r="A38" s="24"/>
      <c r="B38" s="24"/>
      <c r="C38" s="24"/>
      <c r="D38" s="24"/>
      <c r="E38" s="24"/>
      <c r="F38" s="28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15" t="s">
        <v>54</v>
      </c>
    </row>
    <row r="39" spans="1:38" x14ac:dyDescent="0.15">
      <c r="A39" s="24"/>
      <c r="B39" s="24"/>
      <c r="C39" s="24"/>
      <c r="D39" s="24"/>
      <c r="E39" s="24"/>
      <c r="F39" s="28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37">
        <v>41489</v>
      </c>
      <c r="AI39" s="37">
        <v>41490</v>
      </c>
    </row>
    <row r="40" spans="1:38" x14ac:dyDescent="0.15">
      <c r="A40" s="198" t="s">
        <v>21</v>
      </c>
      <c r="B40" s="205" t="s">
        <v>20</v>
      </c>
      <c r="C40" s="205"/>
      <c r="D40" s="205"/>
      <c r="E40" s="205"/>
      <c r="F40" s="25">
        <v>1</v>
      </c>
      <c r="G40" s="201" t="str">
        <f>ﾃﾞｰﾀﾃｰﾌﾞﾙ!J8</f>
        <v>旭ＦＣジュニア</v>
      </c>
      <c r="H40" s="202"/>
      <c r="I40" s="202"/>
      <c r="J40" s="202"/>
      <c r="K40" s="202"/>
      <c r="L40" s="202"/>
      <c r="M40" s="202"/>
      <c r="N40" s="68" t="str">
        <f>ﾃﾞｰﾀﾃｰﾌﾞﾙ!I8</f>
        <v>北播磨</v>
      </c>
      <c r="O40" s="69"/>
      <c r="P40" s="69"/>
      <c r="Q40" s="69"/>
      <c r="R40" s="69"/>
      <c r="S40" s="69"/>
      <c r="T40" s="69"/>
      <c r="AE40" s="24"/>
      <c r="AI40" s="15">
        <f>COUNTIF(ﾀｲﾑｽｹｼﾞｭｰﾙ!$D$7:$O$19,G49)</f>
        <v>2</v>
      </c>
      <c r="AJ40" s="15" t="e">
        <f>COUNTIF(#REF!,#REF!)</f>
        <v>#REF!</v>
      </c>
      <c r="AK40" s="60"/>
      <c r="AL40" s="61"/>
    </row>
    <row r="41" spans="1:38" x14ac:dyDescent="0.15">
      <c r="A41" s="198"/>
      <c r="B41" s="205"/>
      <c r="C41" s="205"/>
      <c r="D41" s="205"/>
      <c r="E41" s="205"/>
      <c r="F41" s="25">
        <v>2</v>
      </c>
      <c r="G41" s="201" t="str">
        <f>ﾃﾞｰﾀﾃｰﾌﾞﾙ!J9</f>
        <v>アミティエ東播磨</v>
      </c>
      <c r="H41" s="202"/>
      <c r="I41" s="202"/>
      <c r="J41" s="202"/>
      <c r="K41" s="202"/>
      <c r="L41" s="202"/>
      <c r="M41" s="202"/>
      <c r="N41" s="68" t="str">
        <f>ﾃﾞｰﾀﾃｰﾌﾞﾙ!I9</f>
        <v>東播</v>
      </c>
      <c r="O41" s="24"/>
      <c r="P41" s="24"/>
      <c r="Q41" s="24"/>
      <c r="AE41" s="24"/>
      <c r="AI41" s="15">
        <f>COUNTIF(ﾀｲﾑｽｹｼﾞｭｰﾙ!$D$7:$O$19,G41)</f>
        <v>3</v>
      </c>
      <c r="AJ41" s="15" t="e">
        <f>COUNTIF(#REF!,#REF!)</f>
        <v>#REF!</v>
      </c>
      <c r="AK41" s="60"/>
      <c r="AL41" s="61"/>
    </row>
    <row r="42" spans="1:38" ht="17.25" x14ac:dyDescent="0.15">
      <c r="B42" s="26" t="str">
        <f>ﾃﾞｰﾀﾃｰﾌﾞﾙ!C4</f>
        <v>U-11</v>
      </c>
      <c r="C42" s="26"/>
      <c r="D42" s="26"/>
      <c r="F42" s="25">
        <v>3</v>
      </c>
      <c r="G42" s="201" t="str">
        <f>ﾃﾞｰﾀﾃｰﾌﾞﾙ!J10</f>
        <v>センアーノ神戸FC　A</v>
      </c>
      <c r="H42" s="202"/>
      <c r="I42" s="202"/>
      <c r="J42" s="202"/>
      <c r="K42" s="202"/>
      <c r="L42" s="202"/>
      <c r="M42" s="202"/>
      <c r="N42" s="68" t="str">
        <f>ﾃﾞｰﾀﾃｰﾌﾞﾙ!I10</f>
        <v>神戸</v>
      </c>
      <c r="AI42" s="15">
        <f>COUNTIF(ﾀｲﾑｽｹｼﾞｭｰﾙ!$D$7:$O$19,G45)</f>
        <v>2</v>
      </c>
      <c r="AJ42" s="15" t="e">
        <f>COUNTIF(#REF!,#REF!)</f>
        <v>#REF!</v>
      </c>
      <c r="AK42" s="60"/>
      <c r="AL42" s="61"/>
    </row>
    <row r="43" spans="1:38" x14ac:dyDescent="0.15">
      <c r="F43" s="25">
        <v>4</v>
      </c>
      <c r="G43" s="201" t="str">
        <f>ﾃﾞｰﾀﾃｰﾌﾞﾙ!J11</f>
        <v>センアーノ神戸FCB</v>
      </c>
      <c r="H43" s="202"/>
      <c r="I43" s="202"/>
      <c r="J43" s="202"/>
      <c r="K43" s="202"/>
      <c r="L43" s="202"/>
      <c r="M43" s="202"/>
      <c r="N43" s="68" t="str">
        <f>ﾃﾞｰﾀﾃｰﾌﾞﾙ!I11</f>
        <v>神戸</v>
      </c>
      <c r="O43" s="24"/>
      <c r="P43" s="24"/>
      <c r="Q43" s="24"/>
      <c r="T43" s="24"/>
      <c r="AI43" s="15">
        <f>COUNTIF(ﾀｲﾑｽｹｼﾞｭｰﾙ!$D$7:$O$19,G43)</f>
        <v>0</v>
      </c>
      <c r="AJ43" s="15" t="e">
        <f>COUNTIF(#REF!,#REF!)</f>
        <v>#REF!</v>
      </c>
      <c r="AK43" s="60"/>
      <c r="AL43" s="61"/>
    </row>
    <row r="44" spans="1:38" x14ac:dyDescent="0.15">
      <c r="F44" s="25">
        <v>5</v>
      </c>
      <c r="G44" s="201" t="str">
        <f>ﾃﾞｰﾀﾃｰﾌﾞﾙ!J12</f>
        <v>社FCジュニアA</v>
      </c>
      <c r="H44" s="202"/>
      <c r="I44" s="202"/>
      <c r="J44" s="202"/>
      <c r="K44" s="202"/>
      <c r="L44" s="202"/>
      <c r="M44" s="202"/>
      <c r="N44" s="68" t="str">
        <f>ﾃﾞｰﾀﾃｰﾌﾞﾙ!I12</f>
        <v>北播磨</v>
      </c>
      <c r="O44" s="24"/>
      <c r="P44" s="24"/>
      <c r="Q44" s="24"/>
      <c r="T44" s="24"/>
      <c r="AI44" s="15">
        <f>COUNTIF(ﾀｲﾑｽｹｼﾞｭｰﾙ!$D$7:$O$19,G44)</f>
        <v>3</v>
      </c>
      <c r="AJ44" s="15" t="e">
        <f>COUNTIF(#REF!,#REF!)</f>
        <v>#REF!</v>
      </c>
      <c r="AK44" s="60"/>
      <c r="AL44" s="61"/>
    </row>
    <row r="45" spans="1:38" x14ac:dyDescent="0.15">
      <c r="A45" s="24"/>
      <c r="B45" s="24"/>
      <c r="C45" s="24"/>
      <c r="D45" s="24"/>
      <c r="E45" s="24"/>
      <c r="F45" s="25">
        <v>6</v>
      </c>
      <c r="G45" s="201" t="str">
        <f>ﾃﾞｰﾀﾃｰﾌﾞﾙ!J13</f>
        <v>長尾ウオーズFC</v>
      </c>
      <c r="H45" s="202"/>
      <c r="I45" s="202"/>
      <c r="J45" s="202"/>
      <c r="K45" s="202"/>
      <c r="L45" s="202"/>
      <c r="M45" s="202"/>
      <c r="N45" s="68" t="str">
        <f>ﾃﾞｰﾀﾃｰﾌﾞﾙ!I13</f>
        <v>北摂</v>
      </c>
      <c r="P45" s="24"/>
      <c r="Q45" s="24"/>
      <c r="AI45" s="15">
        <f>COUNTIF(ﾀｲﾑｽｹｼﾞｭｰﾙ!$D$7:$O$19,G42)</f>
        <v>3</v>
      </c>
      <c r="AJ45" s="15" t="e">
        <f>COUNTIF(#REF!,#REF!)</f>
        <v>#REF!</v>
      </c>
      <c r="AK45" s="60"/>
      <c r="AL45" s="61"/>
    </row>
    <row r="46" spans="1:38" x14ac:dyDescent="0.15">
      <c r="F46" s="25">
        <v>7</v>
      </c>
      <c r="G46" s="201" t="str">
        <f>ﾃﾞｰﾀﾃｰﾌﾞﾙ!J14</f>
        <v>明石FC</v>
      </c>
      <c r="H46" s="202"/>
      <c r="I46" s="202"/>
      <c r="J46" s="202"/>
      <c r="K46" s="202"/>
      <c r="L46" s="202"/>
      <c r="M46" s="202"/>
      <c r="N46" s="68" t="str">
        <f>ﾃﾞｰﾀﾃｰﾌﾞﾙ!I14</f>
        <v>明石FC</v>
      </c>
      <c r="O46" s="24"/>
      <c r="P46" s="24"/>
      <c r="Q46" s="24"/>
      <c r="AI46" s="15">
        <f>COUNTIF(ﾀｲﾑｽｹｼﾞｭｰﾙ!$D$7:$O$19,G46)</f>
        <v>3</v>
      </c>
      <c r="AJ46" s="15" t="e">
        <f>COUNTIF(#REF!,#REF!)</f>
        <v>#REF!</v>
      </c>
      <c r="AK46" s="60"/>
      <c r="AL46" s="61"/>
    </row>
    <row r="47" spans="1:38" x14ac:dyDescent="0.15">
      <c r="F47" s="25">
        <v>8</v>
      </c>
      <c r="G47" s="201" t="str">
        <f>ﾃﾞｰﾀﾃｰﾌﾞﾙ!J15</f>
        <v>香寺SC</v>
      </c>
      <c r="H47" s="202"/>
      <c r="I47" s="202"/>
      <c r="J47" s="202"/>
      <c r="K47" s="202"/>
      <c r="L47" s="202"/>
      <c r="M47" s="202"/>
      <c r="N47" s="68" t="str">
        <f>ﾃﾞｰﾀﾃｰﾌﾞﾙ!I15</f>
        <v>姫路</v>
      </c>
      <c r="Q47" s="24"/>
      <c r="AI47" s="15">
        <f>COUNTIF(ﾀｲﾑｽｹｼﾞｭｰﾙ!$D$7:$O$19,G47)</f>
        <v>2</v>
      </c>
      <c r="AJ47" s="15" t="e">
        <f>COUNTIF(#REF!,#REF!)</f>
        <v>#REF!</v>
      </c>
      <c r="AK47" s="60"/>
      <c r="AL47" s="61"/>
    </row>
    <row r="48" spans="1:38" x14ac:dyDescent="0.15">
      <c r="A48" s="24"/>
      <c r="B48" s="24"/>
      <c r="C48" s="24"/>
      <c r="E48" s="24"/>
      <c r="F48" s="25">
        <v>9</v>
      </c>
      <c r="G48" s="201" t="str">
        <f>ﾃﾞｰﾀﾃｰﾌﾞﾙ!J16</f>
        <v>クリアティーバー尼崎</v>
      </c>
      <c r="H48" s="202"/>
      <c r="I48" s="202"/>
      <c r="J48" s="202"/>
      <c r="K48" s="202"/>
      <c r="L48" s="202"/>
      <c r="M48" s="202"/>
      <c r="N48" s="68" t="str">
        <f>ﾃﾞｰﾀﾃｰﾌﾞﾙ!I16</f>
        <v>尼崎</v>
      </c>
      <c r="AI48" s="15">
        <f>COUNTIF(ﾀｲﾑｽｹｼﾞｭｰﾙ!$D$7:$O$19,G48)</f>
        <v>3</v>
      </c>
      <c r="AJ48" s="15" t="e">
        <f>COUNTIF(#REF!,#REF!)</f>
        <v>#REF!</v>
      </c>
      <c r="AK48" s="60"/>
      <c r="AL48" s="61"/>
    </row>
    <row r="49" spans="6:38" x14ac:dyDescent="0.15">
      <c r="F49" s="15">
        <v>10</v>
      </c>
      <c r="G49" s="201" t="str">
        <f>ﾃﾞｰﾀﾃｰﾌﾞﾙ!J17</f>
        <v>社FCジュニアB</v>
      </c>
      <c r="H49" s="202"/>
      <c r="I49" s="202"/>
      <c r="J49" s="202"/>
      <c r="K49" s="202"/>
      <c r="L49" s="202"/>
      <c r="M49" s="202"/>
      <c r="N49" s="68" t="str">
        <f>ﾃﾞｰﾀﾃｰﾌﾞﾙ!I17</f>
        <v>北播磨</v>
      </c>
      <c r="AE49" s="24"/>
      <c r="AI49" s="15">
        <f>COUNTIF(ﾀｲﾑｽｹｼﾞｭｰﾙ!$D$7:$O$19,G40)</f>
        <v>0</v>
      </c>
      <c r="AJ49" s="15" t="e">
        <f>COUNTIF(#REF!,#REF!)</f>
        <v>#REF!</v>
      </c>
      <c r="AK49" s="60"/>
      <c r="AL49" s="61"/>
    </row>
    <row r="50" spans="6:38" x14ac:dyDescent="0.15">
      <c r="G50" s="201"/>
      <c r="H50" s="202"/>
      <c r="I50" s="202"/>
      <c r="J50" s="202"/>
      <c r="K50" s="202"/>
      <c r="L50" s="202"/>
      <c r="M50" s="202"/>
      <c r="N50" s="68"/>
      <c r="AE50" s="24"/>
      <c r="AI50" s="15">
        <f>COUNTIF(ﾀｲﾑｽｹｼﾞｭｰﾙ!$D$7:$O$19,G50)</f>
        <v>0</v>
      </c>
      <c r="AJ50" s="15" t="e">
        <f>COUNTIF(#REF!,#REF!)</f>
        <v>#REF!</v>
      </c>
      <c r="AK50" s="60"/>
      <c r="AL50" s="61"/>
    </row>
    <row r="51" spans="6:38" x14ac:dyDescent="0.15">
      <c r="G51" s="201"/>
      <c r="H51" s="202"/>
      <c r="I51" s="202"/>
      <c r="J51" s="202"/>
      <c r="K51" s="202"/>
      <c r="L51" s="202"/>
      <c r="M51" s="202"/>
      <c r="N51" s="68"/>
      <c r="AE51" s="24"/>
      <c r="AI51" s="15">
        <f>COUNTIF(ﾀｲﾑｽｹｼﾞｭｰﾙ!$D$7:$O$19,G51)</f>
        <v>0</v>
      </c>
      <c r="AJ51" s="15" t="e">
        <f>COUNTIF(#REF!,#REF!)</f>
        <v>#REF!</v>
      </c>
      <c r="AK51" s="60"/>
      <c r="AL51" s="61"/>
    </row>
    <row r="53" spans="6:38" ht="14.25" thickBot="1" x14ac:dyDescent="0.2"/>
    <row r="54" spans="6:38" x14ac:dyDescent="0.15">
      <c r="G54" s="23"/>
      <c r="H54" s="22" t="s">
        <v>49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1"/>
    </row>
    <row r="55" spans="6:38" x14ac:dyDescent="0.15">
      <c r="G55" s="20"/>
      <c r="H55" s="15" t="s">
        <v>155</v>
      </c>
      <c r="AC55" s="19"/>
    </row>
    <row r="56" spans="6:38" x14ac:dyDescent="0.15">
      <c r="G56" s="20"/>
      <c r="I56" s="15" t="s">
        <v>55</v>
      </c>
      <c r="AC56" s="19"/>
    </row>
    <row r="57" spans="6:38" x14ac:dyDescent="0.15">
      <c r="G57" s="20"/>
      <c r="H57" s="15" t="s">
        <v>50</v>
      </c>
      <c r="AC57" s="19"/>
    </row>
    <row r="58" spans="6:38" x14ac:dyDescent="0.15">
      <c r="G58" s="20"/>
      <c r="H58" s="15" t="s">
        <v>51</v>
      </c>
      <c r="AC58" s="19"/>
    </row>
    <row r="59" spans="6:38" ht="14.25" thickBot="1" x14ac:dyDescent="0.2">
      <c r="G59" s="18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6"/>
    </row>
  </sheetData>
  <mergeCells count="38">
    <mergeCell ref="G42:M42"/>
    <mergeCell ref="G43:M43"/>
    <mergeCell ref="G44:M44"/>
    <mergeCell ref="G51:M51"/>
    <mergeCell ref="G45:M45"/>
    <mergeCell ref="G46:M46"/>
    <mergeCell ref="G47:M47"/>
    <mergeCell ref="G48:M48"/>
    <mergeCell ref="G49:M49"/>
    <mergeCell ref="G50:M50"/>
    <mergeCell ref="A1:AG3"/>
    <mergeCell ref="B4:C5"/>
    <mergeCell ref="D4:T5"/>
    <mergeCell ref="B6:C7"/>
    <mergeCell ref="D6:T7"/>
    <mergeCell ref="F13:U14"/>
    <mergeCell ref="B17:E18"/>
    <mergeCell ref="F17:Y18"/>
    <mergeCell ref="B40:E41"/>
    <mergeCell ref="L11:M12"/>
    <mergeCell ref="F11:K12"/>
    <mergeCell ref="G41:M41"/>
    <mergeCell ref="A11:A12"/>
    <mergeCell ref="B11:E12"/>
    <mergeCell ref="A8:A9"/>
    <mergeCell ref="A13:A14"/>
    <mergeCell ref="B13:E14"/>
    <mergeCell ref="B8:E9"/>
    <mergeCell ref="A40:A41"/>
    <mergeCell ref="F15:Q16"/>
    <mergeCell ref="A36:A37"/>
    <mergeCell ref="A19:A20"/>
    <mergeCell ref="A15:A16"/>
    <mergeCell ref="B15:E16"/>
    <mergeCell ref="B19:E20"/>
    <mergeCell ref="A17:A18"/>
    <mergeCell ref="B36:E37"/>
    <mergeCell ref="G40:M40"/>
  </mergeCells>
  <phoneticPr fontId="3"/>
  <pageMargins left="0.70866141732283472" right="0" top="0.74803149606299213" bottom="0.74803149606299213" header="0.31496062992125984" footer="0.31496062992125984"/>
  <pageSetup paperSize="9" scale="99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4"/>
  <sheetViews>
    <sheetView workbookViewId="0">
      <selection activeCell="B15" sqref="B15:B16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10" t="str">
        <f>ﾃﾞｰﾀﾃｰﾌﾞﾙ!C1</f>
        <v>asahi cup U-11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6" ht="24" x14ac:dyDescent="0.15">
      <c r="B2" s="227">
        <f>ﾃﾞｰﾀﾃｰﾌﾞﾙ!C2</f>
        <v>44444</v>
      </c>
      <c r="C2" s="228"/>
      <c r="D2" s="228"/>
      <c r="E2" s="71" t="s">
        <v>82</v>
      </c>
      <c r="F2" s="209">
        <f>WEEKDAY(B2,1)</f>
        <v>1</v>
      </c>
      <c r="G2" s="209"/>
      <c r="H2" s="64" t="s">
        <v>83</v>
      </c>
      <c r="I2" s="1"/>
      <c r="J2" s="1"/>
      <c r="K2" s="64" t="str">
        <f>ﾃﾞｰﾀﾃｰﾌﾞﾙ!C4</f>
        <v>U-11</v>
      </c>
      <c r="L2" s="219" t="str">
        <f>ﾃﾞｰﾀﾃｰﾌﾞﾙ!C5</f>
        <v>１５－５－１５</v>
      </c>
      <c r="M2" s="202"/>
      <c r="N2" s="202"/>
      <c r="O2" s="202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10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10"/>
    </row>
    <row r="5" spans="1:16" ht="33" customHeight="1" thickBot="1" x14ac:dyDescent="0.2">
      <c r="A5" s="45"/>
      <c r="B5" s="46"/>
      <c r="C5" s="215" t="s">
        <v>140</v>
      </c>
      <c r="D5" s="216"/>
      <c r="E5" s="217"/>
      <c r="F5" s="217"/>
      <c r="G5" s="217"/>
      <c r="H5" s="217"/>
      <c r="I5" s="218"/>
      <c r="J5" s="212" t="s">
        <v>141</v>
      </c>
      <c r="K5" s="213"/>
      <c r="L5" s="213"/>
      <c r="M5" s="213"/>
      <c r="N5" s="213"/>
      <c r="O5" s="213"/>
      <c r="P5" s="214"/>
    </row>
    <row r="6" spans="1:16" ht="39.950000000000003" customHeight="1" thickBot="1" x14ac:dyDescent="0.2">
      <c r="A6" s="52"/>
      <c r="B6" s="53" t="s">
        <v>6</v>
      </c>
      <c r="C6" s="54" t="s">
        <v>7</v>
      </c>
      <c r="D6" s="55" t="s">
        <v>12</v>
      </c>
      <c r="E6" s="211" t="s">
        <v>8</v>
      </c>
      <c r="F6" s="211"/>
      <c r="G6" s="211"/>
      <c r="H6" s="55" t="s">
        <v>13</v>
      </c>
      <c r="I6" s="56" t="s">
        <v>9</v>
      </c>
      <c r="J6" s="54" t="s">
        <v>7</v>
      </c>
      <c r="K6" s="55" t="s">
        <v>14</v>
      </c>
      <c r="L6" s="211" t="s">
        <v>8</v>
      </c>
      <c r="M6" s="211"/>
      <c r="N6" s="211"/>
      <c r="O6" s="55" t="s">
        <v>13</v>
      </c>
      <c r="P6" s="56" t="s">
        <v>9</v>
      </c>
    </row>
    <row r="7" spans="1:16" ht="39.950000000000003" customHeight="1" x14ac:dyDescent="0.15">
      <c r="A7" s="113">
        <v>1</v>
      </c>
      <c r="B7" s="114">
        <v>0.375</v>
      </c>
      <c r="C7" s="47" t="s">
        <v>52</v>
      </c>
      <c r="D7" s="48" t="str">
        <f>ﾃﾞｰﾀﾃｰﾌﾞﾙ!F24</f>
        <v>社FCジュニアA</v>
      </c>
      <c r="E7" s="49" t="s">
        <v>138</v>
      </c>
      <c r="F7" s="50" t="s">
        <v>16</v>
      </c>
      <c r="G7" s="51" t="s">
        <v>139</v>
      </c>
      <c r="H7" s="48" t="str">
        <f>ﾃﾞｰﾀﾃｰﾌﾞﾙ!H24</f>
        <v>アミティエ東播磨</v>
      </c>
      <c r="I7" s="111" t="str">
        <f>ﾃﾞｰﾀﾃｰﾌﾞﾙ!D24</f>
        <v>明石FC</v>
      </c>
      <c r="J7" s="47" t="s">
        <v>17</v>
      </c>
      <c r="K7" s="48" t="str">
        <f>ﾃﾞｰﾀﾃｰﾌﾞﾙ!J24</f>
        <v>旭FCジュニア</v>
      </c>
      <c r="L7" s="49" t="s">
        <v>138</v>
      </c>
      <c r="M7" s="50" t="s">
        <v>16</v>
      </c>
      <c r="N7" s="51" t="s">
        <v>143</v>
      </c>
      <c r="O7" s="48" t="str">
        <f>ﾃﾞｰﾀﾃｰﾌﾞﾙ!L24</f>
        <v>香寺SC</v>
      </c>
      <c r="P7" s="74" t="str">
        <f>ﾃﾞｰﾀﾃｰﾌﾞﾙ!M24</f>
        <v>社FCジュニアB</v>
      </c>
    </row>
    <row r="8" spans="1:16" ht="39.950000000000003" customHeight="1" x14ac:dyDescent="0.15">
      <c r="A8" s="39">
        <v>2</v>
      </c>
      <c r="B8" s="115">
        <v>0.40625</v>
      </c>
      <c r="C8" s="44" t="s">
        <v>5</v>
      </c>
      <c r="D8" s="4" t="str">
        <f>ﾃﾞｰﾀﾃｰﾌﾞﾙ!F25</f>
        <v>クリアティーバー尼崎</v>
      </c>
      <c r="E8" s="40" t="s">
        <v>138</v>
      </c>
      <c r="F8" s="42" t="s">
        <v>16</v>
      </c>
      <c r="G8" s="41" t="s">
        <v>138</v>
      </c>
      <c r="H8" s="4" t="str">
        <f>ﾃﾞｰﾀﾃｰﾌﾞﾙ!H25</f>
        <v>センアーノ神戸FC　A</v>
      </c>
      <c r="I8" s="111" t="str">
        <f>ﾃﾞｰﾀﾃｰﾌﾞﾙ!D25</f>
        <v>社FCジュニアA</v>
      </c>
      <c r="J8" s="44" t="s">
        <v>11</v>
      </c>
      <c r="K8" s="4" t="str">
        <f>ﾃﾞｰﾀﾃｰﾌﾞﾙ!J25</f>
        <v>センアーノ神戸FC　B</v>
      </c>
      <c r="L8" s="40" t="s">
        <v>138</v>
      </c>
      <c r="M8" s="42" t="s">
        <v>16</v>
      </c>
      <c r="N8" s="41" t="s">
        <v>143</v>
      </c>
      <c r="O8" s="4" t="str">
        <f>ﾃﾞｰﾀﾃｰﾌﾞﾙ!L25</f>
        <v>長尾ウオーズFC</v>
      </c>
      <c r="P8" s="74" t="str">
        <f>ﾃﾞｰﾀﾃｰﾌﾞﾙ!M25</f>
        <v>旭FCジュニア</v>
      </c>
    </row>
    <row r="9" spans="1:16" ht="39.950000000000003" customHeight="1" x14ac:dyDescent="0.15">
      <c r="A9" s="39">
        <v>3</v>
      </c>
      <c r="B9" s="116">
        <v>0.4375</v>
      </c>
      <c r="C9" s="44" t="s">
        <v>52</v>
      </c>
      <c r="D9" s="4" t="str">
        <f>ﾃﾞｰﾀﾃｰﾌﾞﾙ!F26</f>
        <v>明石FC</v>
      </c>
      <c r="E9" s="40" t="s">
        <v>139</v>
      </c>
      <c r="F9" s="42" t="s">
        <v>16</v>
      </c>
      <c r="G9" s="41" t="s">
        <v>138</v>
      </c>
      <c r="H9" s="4" t="str">
        <f>ﾃﾞｰﾀﾃｰﾌﾞﾙ!H26</f>
        <v>社FCジュニアA</v>
      </c>
      <c r="I9" s="111" t="str">
        <f>ﾃﾞｰﾀﾃｰﾌﾞﾙ!D26</f>
        <v>アミティエ東播磨</v>
      </c>
      <c r="J9" s="44" t="s">
        <v>17</v>
      </c>
      <c r="K9" s="4" t="str">
        <f>ﾃﾞｰﾀﾃｰﾌﾞﾙ!J26</f>
        <v>社FCジュニアB</v>
      </c>
      <c r="L9" s="40" t="s">
        <v>143</v>
      </c>
      <c r="M9" s="42" t="s">
        <v>16</v>
      </c>
      <c r="N9" s="41" t="s">
        <v>143</v>
      </c>
      <c r="O9" s="4" t="str">
        <f>ﾃﾞｰﾀﾃｰﾌﾞﾙ!L26</f>
        <v>旭FCジュニア</v>
      </c>
      <c r="P9" s="74" t="str">
        <f>ﾃﾞｰﾀﾃｰﾌﾞﾙ!M26</f>
        <v>香寺SC</v>
      </c>
    </row>
    <row r="10" spans="1:16" ht="39.950000000000003" customHeight="1" x14ac:dyDescent="0.15">
      <c r="A10" s="39">
        <v>4</v>
      </c>
      <c r="B10" s="115">
        <v>0.46875</v>
      </c>
      <c r="C10" s="44" t="s">
        <v>5</v>
      </c>
      <c r="D10" s="4" t="str">
        <f>ﾃﾞｰﾀﾃｰﾌﾞﾙ!F27</f>
        <v>アミティエ東播磨</v>
      </c>
      <c r="E10" s="40" t="s">
        <v>139</v>
      </c>
      <c r="F10" s="42" t="s">
        <v>16</v>
      </c>
      <c r="G10" s="41" t="s">
        <v>139</v>
      </c>
      <c r="H10" s="4" t="str">
        <f>ﾃﾞｰﾀﾃｰﾌﾞﾙ!H27</f>
        <v>クリアティーバー尼崎</v>
      </c>
      <c r="I10" s="111" t="str">
        <f>ﾃﾞｰﾀﾃｰﾌﾞﾙ!D27</f>
        <v>センアーノ神戸FC　A</v>
      </c>
      <c r="J10" s="44" t="s">
        <v>11</v>
      </c>
      <c r="K10" s="4" t="str">
        <f>ﾃﾞｰﾀﾃｰﾌﾞﾙ!J27</f>
        <v>香寺SC</v>
      </c>
      <c r="L10" s="40" t="s">
        <v>143</v>
      </c>
      <c r="M10" s="42" t="s">
        <v>16</v>
      </c>
      <c r="N10" s="41" t="s">
        <v>143</v>
      </c>
      <c r="O10" s="4" t="str">
        <f>ﾃﾞｰﾀﾃｰﾌﾞﾙ!L27</f>
        <v>センアーノ神戸FC　B</v>
      </c>
      <c r="P10" s="74" t="str">
        <f>ﾃﾞｰﾀﾃｰﾌﾞﾙ!M27</f>
        <v>長尾ウオーズFC</v>
      </c>
    </row>
    <row r="11" spans="1:16" ht="39.950000000000003" customHeight="1" x14ac:dyDescent="0.15">
      <c r="A11" s="39">
        <v>5</v>
      </c>
      <c r="B11" s="116">
        <v>0.5</v>
      </c>
      <c r="C11" s="44" t="s">
        <v>52</v>
      </c>
      <c r="D11" s="4" t="str">
        <f>ﾃﾞｰﾀﾃｰﾌﾞﾙ!F28</f>
        <v>センアーノ神戸FC　A</v>
      </c>
      <c r="E11" s="40" t="s">
        <v>139</v>
      </c>
      <c r="F11" s="42" t="s">
        <v>16</v>
      </c>
      <c r="G11" s="41" t="s">
        <v>139</v>
      </c>
      <c r="H11" s="4" t="str">
        <f>ﾃﾞｰﾀﾃｰﾌﾞﾙ!H28</f>
        <v>明石FC</v>
      </c>
      <c r="I11" s="111" t="str">
        <f>ﾃﾞｰﾀﾃｰﾌﾞﾙ!D28</f>
        <v>クリアティーバー尼崎</v>
      </c>
      <c r="J11" s="44" t="s">
        <v>17</v>
      </c>
      <c r="K11" s="4" t="str">
        <f>ﾃﾞｰﾀﾃｰﾌﾞﾙ!J28</f>
        <v>長尾ウオーズFC</v>
      </c>
      <c r="L11" s="40" t="s">
        <v>143</v>
      </c>
      <c r="M11" s="42" t="s">
        <v>16</v>
      </c>
      <c r="N11" s="41" t="s">
        <v>143</v>
      </c>
      <c r="O11" s="4" t="str">
        <f>ﾃﾞｰﾀﾃｰﾌﾞﾙ!L28</f>
        <v>社FCジュニアB</v>
      </c>
      <c r="P11" s="74" t="str">
        <f>ﾃﾞｰﾀﾃｰﾌﾞﾙ!M28</f>
        <v>センアーノ神戸FC　B</v>
      </c>
    </row>
    <row r="12" spans="1:16" ht="39.950000000000003" customHeight="1" x14ac:dyDescent="0.15">
      <c r="A12" s="39"/>
      <c r="B12" s="115"/>
      <c r="C12" s="153"/>
      <c r="D12" s="154"/>
      <c r="E12" s="155"/>
      <c r="F12" s="42"/>
      <c r="G12" s="155"/>
      <c r="H12" s="241" t="s">
        <v>129</v>
      </c>
      <c r="I12" s="242"/>
      <c r="J12" s="242"/>
      <c r="K12" s="242"/>
      <c r="L12" s="155"/>
      <c r="M12" s="42"/>
      <c r="N12" s="155"/>
      <c r="O12" s="154"/>
      <c r="P12" s="156"/>
    </row>
    <row r="13" spans="1:16" ht="14.1" customHeight="1" x14ac:dyDescent="0.15">
      <c r="A13" s="220">
        <v>6</v>
      </c>
      <c r="B13" s="222">
        <v>0.55208333333333337</v>
      </c>
      <c r="C13" s="224" t="s">
        <v>57</v>
      </c>
      <c r="D13" s="106" t="s">
        <v>113</v>
      </c>
      <c r="E13" s="225" t="s">
        <v>139</v>
      </c>
      <c r="F13" s="231" t="s">
        <v>16</v>
      </c>
      <c r="G13" s="229" t="s">
        <v>139</v>
      </c>
      <c r="H13" s="106" t="s">
        <v>114</v>
      </c>
      <c r="I13" s="112"/>
      <c r="J13" s="224"/>
      <c r="K13" s="106"/>
      <c r="L13" s="225"/>
      <c r="M13" s="231"/>
      <c r="N13" s="229"/>
      <c r="O13" s="106"/>
      <c r="P13" s="107"/>
    </row>
    <row r="14" spans="1:16" ht="26.1" customHeight="1" x14ac:dyDescent="0.15">
      <c r="A14" s="221"/>
      <c r="B14" s="223"/>
      <c r="C14" s="221"/>
      <c r="D14" s="48" t="str">
        <f>ﾃﾞｰﾀﾃｰﾌﾞﾙ!C36</f>
        <v>.</v>
      </c>
      <c r="E14" s="226"/>
      <c r="F14" s="232"/>
      <c r="G14" s="233"/>
      <c r="H14" s="48" t="str">
        <f>ﾃﾞｰﾀﾃｰﾌﾞﾙ!C41</f>
        <v>.</v>
      </c>
      <c r="I14" s="122" t="s">
        <v>119</v>
      </c>
      <c r="J14" s="221"/>
      <c r="K14" s="48"/>
      <c r="L14" s="226"/>
      <c r="M14" s="232"/>
      <c r="N14" s="233"/>
      <c r="O14" s="48"/>
      <c r="P14" s="117"/>
    </row>
    <row r="15" spans="1:16" ht="14.1" customHeight="1" x14ac:dyDescent="0.15">
      <c r="A15" s="220">
        <v>7</v>
      </c>
      <c r="B15" s="222">
        <v>0.58333333333333337</v>
      </c>
      <c r="C15" s="224" t="s">
        <v>59</v>
      </c>
      <c r="D15" s="106" t="s">
        <v>96</v>
      </c>
      <c r="E15" s="225" t="s">
        <v>138</v>
      </c>
      <c r="F15" s="231" t="s">
        <v>16</v>
      </c>
      <c r="G15" s="229" t="s">
        <v>139</v>
      </c>
      <c r="H15" s="106" t="s">
        <v>116</v>
      </c>
      <c r="I15" s="112" t="s">
        <v>118</v>
      </c>
      <c r="J15" s="224" t="s">
        <v>59</v>
      </c>
      <c r="K15" s="106" t="s">
        <v>95</v>
      </c>
      <c r="L15" s="225" t="s">
        <v>143</v>
      </c>
      <c r="M15" s="231" t="s">
        <v>16</v>
      </c>
      <c r="N15" s="229" t="s">
        <v>143</v>
      </c>
      <c r="O15" s="106" t="s">
        <v>117</v>
      </c>
      <c r="P15" s="107" t="s">
        <v>120</v>
      </c>
    </row>
    <row r="16" spans="1:16" ht="26.1" customHeight="1" x14ac:dyDescent="0.15">
      <c r="A16" s="221"/>
      <c r="B16" s="223"/>
      <c r="C16" s="221"/>
      <c r="D16" s="48" t="str">
        <f>ﾃﾞｰﾀﾃｰﾌﾞﾙ!C32</f>
        <v>.</v>
      </c>
      <c r="E16" s="226"/>
      <c r="F16" s="232"/>
      <c r="G16" s="233"/>
      <c r="H16" s="48" t="str">
        <f>ﾃﾞｰﾀﾃｰﾌﾞﾙ!C38</f>
        <v>.</v>
      </c>
      <c r="I16" s="122"/>
      <c r="J16" s="221"/>
      <c r="K16" s="48" t="str">
        <f>ﾃﾞｰﾀﾃｰﾌﾞﾙ!C33</f>
        <v>.</v>
      </c>
      <c r="L16" s="226"/>
      <c r="M16" s="232"/>
      <c r="N16" s="233"/>
      <c r="O16" s="48" t="str">
        <f>ﾃﾞｰﾀﾃｰﾌﾞﾙ!C37</f>
        <v>.</v>
      </c>
      <c r="P16" s="117"/>
    </row>
    <row r="17" spans="1:16" ht="14.1" customHeight="1" x14ac:dyDescent="0.15">
      <c r="A17" s="220">
        <v>8</v>
      </c>
      <c r="B17" s="222">
        <v>0.61458333333333337</v>
      </c>
      <c r="C17" s="224" t="s">
        <v>58</v>
      </c>
      <c r="D17" s="106" t="s">
        <v>97</v>
      </c>
      <c r="E17" s="225" t="s">
        <v>139</v>
      </c>
      <c r="F17" s="231" t="s">
        <v>16</v>
      </c>
      <c r="G17" s="229" t="s">
        <v>139</v>
      </c>
      <c r="H17" s="106" t="s">
        <v>67</v>
      </c>
      <c r="I17" s="112"/>
      <c r="J17" s="224" t="s">
        <v>58</v>
      </c>
      <c r="K17" s="106" t="s">
        <v>115</v>
      </c>
      <c r="L17" s="225" t="s">
        <v>138</v>
      </c>
      <c r="M17" s="231" t="s">
        <v>16</v>
      </c>
      <c r="N17" s="229" t="s">
        <v>143</v>
      </c>
      <c r="O17" s="106" t="s">
        <v>122</v>
      </c>
      <c r="P17" s="107"/>
    </row>
    <row r="18" spans="1:16" ht="26.1" customHeight="1" x14ac:dyDescent="0.15">
      <c r="A18" s="221"/>
      <c r="B18" s="223"/>
      <c r="C18" s="221"/>
      <c r="D18" s="123" t="str">
        <f>ﾃﾞｰﾀﾃｰﾌﾞﾙ!C34</f>
        <v>.</v>
      </c>
      <c r="E18" s="240"/>
      <c r="F18" s="236"/>
      <c r="G18" s="230"/>
      <c r="H18" s="123" t="str">
        <f>ﾃﾞｰﾀﾃｰﾌﾞﾙ!C39</f>
        <v>.</v>
      </c>
      <c r="I18" s="121" t="s">
        <v>119</v>
      </c>
      <c r="J18" s="221"/>
      <c r="K18" s="123" t="str">
        <f>ﾃﾞｰﾀﾃｰﾌﾞﾙ!C35</f>
        <v>.</v>
      </c>
      <c r="L18" s="240"/>
      <c r="M18" s="236"/>
      <c r="N18" s="230"/>
      <c r="O18" s="123" t="str">
        <f>ﾃﾞｰﾀﾃｰﾌﾞﾙ!C40</f>
        <v>.</v>
      </c>
      <c r="P18" s="118" t="s">
        <v>119</v>
      </c>
    </row>
    <row r="19" spans="1:16" ht="14.1" customHeight="1" x14ac:dyDescent="0.15">
      <c r="A19" s="234">
        <v>9</v>
      </c>
      <c r="B19" s="238">
        <v>0.64583333333333337</v>
      </c>
      <c r="C19" s="243" t="s">
        <v>60</v>
      </c>
      <c r="D19" s="109" t="s">
        <v>124</v>
      </c>
      <c r="E19" s="249" t="s">
        <v>139</v>
      </c>
      <c r="F19" s="231" t="s">
        <v>16</v>
      </c>
      <c r="G19" s="247" t="s">
        <v>138</v>
      </c>
      <c r="H19" s="106" t="s">
        <v>125</v>
      </c>
      <c r="I19" s="110" t="s">
        <v>121</v>
      </c>
      <c r="J19" s="224" t="s">
        <v>61</v>
      </c>
      <c r="K19" s="108" t="s">
        <v>126</v>
      </c>
      <c r="L19" s="225" t="s">
        <v>143</v>
      </c>
      <c r="M19" s="231" t="s">
        <v>16</v>
      </c>
      <c r="N19" s="229" t="s">
        <v>143</v>
      </c>
      <c r="O19" s="106" t="s">
        <v>127</v>
      </c>
      <c r="P19" s="107" t="s">
        <v>123</v>
      </c>
    </row>
    <row r="20" spans="1:16" ht="26.1" customHeight="1" thickBot="1" x14ac:dyDescent="0.2">
      <c r="A20" s="235"/>
      <c r="B20" s="239"/>
      <c r="C20" s="235"/>
      <c r="D20" s="124"/>
      <c r="E20" s="250"/>
      <c r="F20" s="237"/>
      <c r="G20" s="248"/>
      <c r="H20" s="125"/>
      <c r="I20" s="120"/>
      <c r="J20" s="246"/>
      <c r="K20" s="126"/>
      <c r="L20" s="245"/>
      <c r="M20" s="237"/>
      <c r="N20" s="244"/>
      <c r="O20" s="125"/>
      <c r="P20" s="119"/>
    </row>
    <row r="21" spans="1:16" ht="24" customHeight="1" x14ac:dyDescent="0.15">
      <c r="L21" s="99"/>
    </row>
    <row r="22" spans="1:16" ht="24" customHeight="1" x14ac:dyDescent="0.15"/>
    <row r="23" spans="1:16" ht="24" customHeight="1" x14ac:dyDescent="0.15"/>
    <row r="24" spans="1:16" ht="24" customHeight="1" x14ac:dyDescent="0.15"/>
    <row r="25" spans="1:16" ht="24" customHeight="1" x14ac:dyDescent="0.15"/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9">
    <mergeCell ref="H12:K12"/>
    <mergeCell ref="C19:C20"/>
    <mergeCell ref="N17:N18"/>
    <mergeCell ref="N19:N20"/>
    <mergeCell ref="M17:M18"/>
    <mergeCell ref="M19:M20"/>
    <mergeCell ref="L19:L20"/>
    <mergeCell ref="J19:J20"/>
    <mergeCell ref="G19:G20"/>
    <mergeCell ref="E19:E20"/>
    <mergeCell ref="J17:J18"/>
    <mergeCell ref="J15:J16"/>
    <mergeCell ref="L13:L14"/>
    <mergeCell ref="L15:L16"/>
    <mergeCell ref="L17:L18"/>
    <mergeCell ref="F13:F14"/>
    <mergeCell ref="A15:A16"/>
    <mergeCell ref="A17:A18"/>
    <mergeCell ref="A19:A20"/>
    <mergeCell ref="F15:F16"/>
    <mergeCell ref="F17:F18"/>
    <mergeCell ref="F19:F20"/>
    <mergeCell ref="C15:C16"/>
    <mergeCell ref="C17:C18"/>
    <mergeCell ref="B17:B18"/>
    <mergeCell ref="B19:B20"/>
    <mergeCell ref="B15:B16"/>
    <mergeCell ref="E17:E18"/>
    <mergeCell ref="E15:E16"/>
    <mergeCell ref="G17:G18"/>
    <mergeCell ref="M15:M16"/>
    <mergeCell ref="N15:N16"/>
    <mergeCell ref="G15:G16"/>
    <mergeCell ref="G13:G14"/>
    <mergeCell ref="M13:M14"/>
    <mergeCell ref="N13:N14"/>
    <mergeCell ref="J13:J14"/>
    <mergeCell ref="A13:A14"/>
    <mergeCell ref="B13:B14"/>
    <mergeCell ref="C13:C14"/>
    <mergeCell ref="E13:E14"/>
    <mergeCell ref="B2:D2"/>
    <mergeCell ref="F2:G2"/>
    <mergeCell ref="C1:O1"/>
    <mergeCell ref="E6:G6"/>
    <mergeCell ref="L6:N6"/>
    <mergeCell ref="J5:P5"/>
    <mergeCell ref="C5:I5"/>
    <mergeCell ref="L2:O2"/>
  </mergeCells>
  <phoneticPr fontId="3"/>
  <pageMargins left="0.35433070866141736" right="0.43307086614173229" top="0.43307086614173229" bottom="0.43307086614173229" header="0.27559055118110237" footer="0.31496062992125984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G53"/>
  <sheetViews>
    <sheetView workbookViewId="0">
      <selection activeCell="X18" sqref="X18"/>
    </sheetView>
  </sheetViews>
  <sheetFormatPr defaultRowHeight="13.5" x14ac:dyDescent="0.15"/>
  <cols>
    <col min="1" max="1" width="1.5" customWidth="1"/>
    <col min="2" max="2" width="20.625" customWidth="1"/>
    <col min="3" max="23" width="5.625" customWidth="1"/>
    <col min="24" max="25" width="6.625" customWidth="1"/>
    <col min="26" max="38" width="6.75" customWidth="1"/>
  </cols>
  <sheetData>
    <row r="1" spans="2:33" ht="30" customHeight="1" x14ac:dyDescent="0.15"/>
    <row r="2" spans="2:33" ht="30" customHeight="1" x14ac:dyDescent="0.15">
      <c r="B2" s="251" t="str">
        <f>ﾃﾞｰﾀﾃｰﾌﾞﾙ!C1</f>
        <v>asahi cup U-11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64" t="str">
        <f>ﾃﾞｰﾀﾃｰﾌﾞﾙ!C4</f>
        <v>U-11</v>
      </c>
      <c r="R2" s="5"/>
      <c r="S2" s="64" t="s">
        <v>74</v>
      </c>
      <c r="T2" s="5"/>
      <c r="U2" s="5"/>
      <c r="V2" s="5"/>
      <c r="W2" s="5"/>
      <c r="X2" s="6"/>
      <c r="Y2" s="6"/>
      <c r="Z2" s="6"/>
      <c r="AC2" s="64"/>
      <c r="AD2" s="5"/>
      <c r="AE2" s="5"/>
      <c r="AF2" s="5"/>
      <c r="AG2" s="5"/>
    </row>
    <row r="3" spans="2:33" ht="30" customHeight="1" x14ac:dyDescent="0.1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C3" s="6"/>
      <c r="AD3" s="6"/>
      <c r="AE3" s="6"/>
      <c r="AF3" s="6"/>
      <c r="AG3" s="6"/>
    </row>
    <row r="4" spans="2:33" ht="30" customHeight="1" x14ac:dyDescent="0.15">
      <c r="B4" s="138" t="s">
        <v>130</v>
      </c>
      <c r="C4" s="139" t="s">
        <v>10</v>
      </c>
      <c r="D4" s="260" t="str">
        <f>B5</f>
        <v>社FCジュニアA</v>
      </c>
      <c r="E4" s="261"/>
      <c r="F4" s="262"/>
      <c r="G4" s="260" t="str">
        <f>B6</f>
        <v>アミティエ東播磨</v>
      </c>
      <c r="H4" s="261"/>
      <c r="I4" s="262"/>
      <c r="J4" s="260" t="str">
        <f>B7</f>
        <v>クリアティーバー尼崎</v>
      </c>
      <c r="K4" s="261"/>
      <c r="L4" s="262"/>
      <c r="M4" s="260" t="str">
        <f>B8</f>
        <v>センアーノ神戸FC　A</v>
      </c>
      <c r="N4" s="261"/>
      <c r="O4" s="262"/>
      <c r="P4" s="260" t="str">
        <f>B9</f>
        <v>明石FC</v>
      </c>
      <c r="Q4" s="261"/>
      <c r="R4" s="262"/>
      <c r="S4" s="140" t="s">
        <v>0</v>
      </c>
      <c r="T4" s="140" t="s">
        <v>1</v>
      </c>
      <c r="U4" s="141" t="s">
        <v>2</v>
      </c>
      <c r="V4" s="142" t="s">
        <v>3</v>
      </c>
      <c r="W4" s="140" t="s">
        <v>4</v>
      </c>
      <c r="X4" s="7"/>
      <c r="Y4" s="7"/>
      <c r="Z4" s="6"/>
      <c r="AA4" s="80" t="s">
        <v>87</v>
      </c>
      <c r="AB4" s="80" t="s">
        <v>88</v>
      </c>
      <c r="AC4" s="81" t="s">
        <v>89</v>
      </c>
      <c r="AD4" s="81"/>
      <c r="AE4" s="76"/>
      <c r="AF4" s="77"/>
      <c r="AG4" s="75"/>
    </row>
    <row r="5" spans="2:33" ht="30" customHeight="1" x14ac:dyDescent="0.15">
      <c r="B5" s="143" t="str">
        <f>ﾃﾞｰﾀﾃｰﾌﾞﾙ!C8</f>
        <v>社FCジュニアA</v>
      </c>
      <c r="C5" s="144" t="str">
        <f>ﾃﾞｰﾀﾃｰﾌﾞﾙ!D8</f>
        <v>北播磨</v>
      </c>
      <c r="D5" s="146"/>
      <c r="E5" s="145" t="s">
        <v>15</v>
      </c>
      <c r="F5" s="149"/>
      <c r="G5" s="148" t="str">
        <f>ﾀｲﾑｽｹｼﾞｭｰﾙ!E7</f>
        <v>.</v>
      </c>
      <c r="H5" s="152" t="str">
        <f>IF(ISTEXT(G5),"",IF(G5&gt;=I5,IF(G5=I5,"△","○"),"●"))</f>
        <v/>
      </c>
      <c r="I5" s="151" t="str">
        <f>ﾀｲﾑｽｹｼﾞｭｰﾙ!G7</f>
        <v>.</v>
      </c>
      <c r="J5" s="148"/>
      <c r="K5" s="145" t="s">
        <v>15</v>
      </c>
      <c r="L5" s="151"/>
      <c r="M5" s="148"/>
      <c r="N5" s="145" t="s">
        <v>15</v>
      </c>
      <c r="O5" s="151"/>
      <c r="P5" s="148" t="str">
        <f>ﾀｲﾑｽｹｼﾞｭｰﾙ!G9</f>
        <v>.</v>
      </c>
      <c r="Q5" s="152" t="str">
        <f>IF(ISTEXT(P5),"",IF(P5&gt;=R5,IF(P5=R5,"△","○"),"●"))</f>
        <v/>
      </c>
      <c r="R5" s="151" t="str">
        <f>ﾀｲﾑｽｹｼﾞｭｰﾙ!E9</f>
        <v>.</v>
      </c>
      <c r="S5" s="8"/>
      <c r="T5" s="8"/>
      <c r="U5" s="8"/>
      <c r="V5" s="8"/>
      <c r="W5" s="8"/>
      <c r="X5" s="6"/>
      <c r="Y5" s="6"/>
      <c r="Z5" s="6"/>
      <c r="AA5" s="82">
        <f>COUNTIF(D5:R5,"○")</f>
        <v>0</v>
      </c>
      <c r="AB5" s="82">
        <f>COUNTIF(D5:R5,"△")</f>
        <v>0</v>
      </c>
      <c r="AC5" s="82">
        <f>(AA5*3)+AB5</f>
        <v>0</v>
      </c>
      <c r="AD5" s="78"/>
      <c r="AE5" s="78"/>
      <c r="AF5" s="78"/>
      <c r="AG5" s="78"/>
    </row>
    <row r="6" spans="2:33" ht="30" customHeight="1" x14ac:dyDescent="0.15">
      <c r="B6" s="143" t="str">
        <f>ﾃﾞｰﾀﾃｰﾌﾞﾙ!C9</f>
        <v>アミティエ東播磨</v>
      </c>
      <c r="C6" s="144" t="str">
        <f>ﾃﾞｰﾀﾃｰﾌﾞﾙ!D9</f>
        <v>東播</v>
      </c>
      <c r="D6" s="147" t="str">
        <f>I5</f>
        <v>.</v>
      </c>
      <c r="E6" s="152" t="str">
        <f>IF(ISTEXT(D6),"",IF(D6&gt;=F6,IF(D6=F6,"△","○"),"●"))</f>
        <v/>
      </c>
      <c r="F6" s="150" t="str">
        <f>G5</f>
        <v>.</v>
      </c>
      <c r="G6" s="146"/>
      <c r="H6" s="145" t="s">
        <v>15</v>
      </c>
      <c r="I6" s="149"/>
      <c r="J6" s="146" t="str">
        <f>ﾀｲﾑｽｹｼﾞｭｰﾙ!E10</f>
        <v>.</v>
      </c>
      <c r="K6" s="152" t="str">
        <f>IF(ISTEXT(J6),"",IF(J6&gt;=L6,IF(J6=L6,"△","○"),"●"))</f>
        <v/>
      </c>
      <c r="L6" s="149" t="str">
        <f>ﾀｲﾑｽｹｼﾞｭｰﾙ!G10</f>
        <v>.</v>
      </c>
      <c r="M6" s="146"/>
      <c r="N6" s="145" t="s">
        <v>15</v>
      </c>
      <c r="O6" s="149"/>
      <c r="P6" s="147"/>
      <c r="Q6" s="145" t="s">
        <v>15</v>
      </c>
      <c r="R6" s="161"/>
      <c r="S6" s="8"/>
      <c r="T6" s="8"/>
      <c r="U6" s="8"/>
      <c r="V6" s="9"/>
      <c r="W6" s="9"/>
      <c r="X6" s="6"/>
      <c r="Y6" s="6"/>
      <c r="Z6" s="6"/>
      <c r="AA6" s="82">
        <f>COUNTIF(D6:R6,"○")</f>
        <v>0</v>
      </c>
      <c r="AB6" s="82">
        <f>COUNTIF(D6:R6,"△")</f>
        <v>0</v>
      </c>
      <c r="AC6" s="82">
        <f>(AA6*3)+AB6</f>
        <v>0</v>
      </c>
      <c r="AD6" s="78"/>
      <c r="AE6" s="78"/>
      <c r="AF6" s="79"/>
      <c r="AG6" s="79"/>
    </row>
    <row r="7" spans="2:33" ht="30" customHeight="1" x14ac:dyDescent="0.15">
      <c r="B7" s="143" t="str">
        <f>ﾃﾞｰﾀﾃｰﾌﾞﾙ!C10</f>
        <v>クリアティーバー尼崎</v>
      </c>
      <c r="C7" s="144" t="str">
        <f>ﾃﾞｰﾀﾃｰﾌﾞﾙ!D10</f>
        <v>尼崎</v>
      </c>
      <c r="D7" s="147"/>
      <c r="E7" s="145" t="s">
        <v>15</v>
      </c>
      <c r="F7" s="150"/>
      <c r="G7" s="147" t="str">
        <f>L6</f>
        <v>.</v>
      </c>
      <c r="H7" s="152" t="str">
        <f>IF(ISTEXT(G7),"",IF(G7&gt;=I7,IF(G7=I7,"△","○"),"●"))</f>
        <v/>
      </c>
      <c r="I7" s="150" t="str">
        <f>J6</f>
        <v>.</v>
      </c>
      <c r="J7" s="146"/>
      <c r="K7" s="145" t="s">
        <v>15</v>
      </c>
      <c r="L7" s="150"/>
      <c r="M7" s="147" t="str">
        <f>ﾀｲﾑｽｹｼﾞｭｰﾙ!E8</f>
        <v>.</v>
      </c>
      <c r="N7" s="152" t="str">
        <f>IF(ISTEXT(M7),"",IF(M7&gt;=O7,IF(M7=O7,"△","○"),"●"))</f>
        <v/>
      </c>
      <c r="O7" s="150" t="str">
        <f>ﾀｲﾑｽｹｼﾞｭｰﾙ!G8</f>
        <v>.</v>
      </c>
      <c r="P7" s="146"/>
      <c r="Q7" s="145" t="s">
        <v>15</v>
      </c>
      <c r="R7" s="145"/>
      <c r="S7" s="8"/>
      <c r="T7" s="8"/>
      <c r="U7" s="8"/>
      <c r="V7" s="9"/>
      <c r="W7" s="9"/>
      <c r="X7" s="6"/>
      <c r="Y7" s="6"/>
      <c r="Z7" s="6"/>
      <c r="AA7" s="82">
        <f>COUNTIF(D7:R7,"○")</f>
        <v>0</v>
      </c>
      <c r="AB7" s="82">
        <f>COUNTIF(D7:R7,"△")</f>
        <v>0</v>
      </c>
      <c r="AC7" s="82">
        <f>(AA7*3)+AB7</f>
        <v>0</v>
      </c>
      <c r="AD7" s="78"/>
      <c r="AE7" s="78"/>
      <c r="AF7" s="79"/>
      <c r="AG7" s="79"/>
    </row>
    <row r="8" spans="2:33" ht="30" customHeight="1" x14ac:dyDescent="0.15">
      <c r="B8" s="143" t="str">
        <f>ﾃﾞｰﾀﾃｰﾌﾞﾙ!C11</f>
        <v>センアーノ神戸FC　A</v>
      </c>
      <c r="C8" s="144" t="str">
        <f>ﾃﾞｰﾀﾃｰﾌﾞﾙ!D11</f>
        <v>神戸</v>
      </c>
      <c r="D8" s="147"/>
      <c r="E8" s="145" t="s">
        <v>15</v>
      </c>
      <c r="F8" s="150"/>
      <c r="G8" s="147"/>
      <c r="H8" s="145" t="s">
        <v>15</v>
      </c>
      <c r="I8" s="150"/>
      <c r="J8" s="147" t="str">
        <f>O7</f>
        <v>.</v>
      </c>
      <c r="K8" s="152" t="str">
        <f>IF(ISTEXT(J8),"",IF(J8&gt;=L8,IF(J8=L8,"△","○"),"●"))</f>
        <v/>
      </c>
      <c r="L8" s="150" t="str">
        <f>M7</f>
        <v>.</v>
      </c>
      <c r="M8" s="147"/>
      <c r="N8" s="145" t="s">
        <v>15</v>
      </c>
      <c r="O8" s="150"/>
      <c r="P8" s="146" t="str">
        <f>ﾀｲﾑｽｹｼﾞｭｰﾙ!E11</f>
        <v>.</v>
      </c>
      <c r="Q8" s="152" t="str">
        <f>IF(ISTEXT(P8),"",IF(P8&gt;=R8,IF(P8=R8,"△","○"),"●"))</f>
        <v/>
      </c>
      <c r="R8" s="145" t="str">
        <f>ﾀｲﾑｽｹｼﾞｭｰﾙ!G11</f>
        <v>.</v>
      </c>
      <c r="S8" s="8"/>
      <c r="T8" s="8"/>
      <c r="U8" s="8"/>
      <c r="V8" s="9"/>
      <c r="W8" s="9"/>
      <c r="X8" s="6"/>
      <c r="Y8" s="6"/>
      <c r="Z8" s="6"/>
      <c r="AA8" s="82">
        <f>COUNTIF(D8:R8,"○")</f>
        <v>0</v>
      </c>
      <c r="AB8" s="82">
        <f>COUNTIF(D8:R8,"△")</f>
        <v>0</v>
      </c>
      <c r="AC8" s="82">
        <f>(AA8*3)+AB8</f>
        <v>0</v>
      </c>
      <c r="AD8" s="78"/>
      <c r="AE8" s="78"/>
      <c r="AF8" s="79"/>
      <c r="AG8" s="79"/>
    </row>
    <row r="9" spans="2:33" ht="30" customHeight="1" x14ac:dyDescent="0.15">
      <c r="B9" s="143" t="str">
        <f>ﾃﾞｰﾀﾃｰﾌﾞﾙ!C12</f>
        <v>明石FC</v>
      </c>
      <c r="C9" s="144" t="str">
        <f>ﾃﾞｰﾀﾃｰﾌﾞﾙ!D12</f>
        <v>明石</v>
      </c>
      <c r="D9" s="147" t="str">
        <f>R5</f>
        <v>.</v>
      </c>
      <c r="E9" s="152" t="str">
        <f>IF(ISTEXT(D9),"",IF(D9&gt;=F9,IF(D9=F9,"△","○"),"●"))</f>
        <v/>
      </c>
      <c r="F9" s="150" t="str">
        <f>P5</f>
        <v>.</v>
      </c>
      <c r="G9" s="147"/>
      <c r="H9" s="145" t="s">
        <v>15</v>
      </c>
      <c r="I9" s="150"/>
      <c r="J9" s="147"/>
      <c r="K9" s="145" t="s">
        <v>15</v>
      </c>
      <c r="L9" s="150"/>
      <c r="M9" s="147" t="str">
        <f>R8</f>
        <v>.</v>
      </c>
      <c r="N9" s="152" t="str">
        <f>IF(ISTEXT(M9),"",IF(M9&gt;=O9,IF(M9=O9,"△","○"),"●"))</f>
        <v/>
      </c>
      <c r="O9" s="150" t="str">
        <f>P8</f>
        <v>.</v>
      </c>
      <c r="P9" s="146"/>
      <c r="Q9" s="145" t="s">
        <v>15</v>
      </c>
      <c r="R9" s="145"/>
      <c r="S9" s="8"/>
      <c r="T9" s="8"/>
      <c r="U9" s="8"/>
      <c r="V9" s="9"/>
      <c r="W9" s="9"/>
      <c r="X9" s="6"/>
      <c r="Y9" s="6"/>
      <c r="Z9" s="6"/>
      <c r="AA9" s="82">
        <f>COUNTIF(D9:R9,"○")</f>
        <v>0</v>
      </c>
      <c r="AB9" s="82">
        <f>COUNTIF(D9:R9,"△")</f>
        <v>0</v>
      </c>
      <c r="AC9" s="82">
        <f>(AA9*3)+AB9</f>
        <v>0</v>
      </c>
      <c r="AD9" s="78"/>
      <c r="AE9" s="78"/>
      <c r="AF9" s="79"/>
      <c r="AG9" s="79"/>
    </row>
    <row r="10" spans="2:33" ht="30" customHeight="1" x14ac:dyDescent="0.15">
      <c r="B10" s="6"/>
      <c r="C10" s="162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2"/>
      <c r="AB10" s="82"/>
      <c r="AC10" s="83"/>
      <c r="AD10" s="6"/>
      <c r="AE10" s="6"/>
      <c r="AF10" s="6"/>
      <c r="AG10" s="6"/>
    </row>
    <row r="11" spans="2:33" ht="30" customHeight="1" x14ac:dyDescent="0.15">
      <c r="B11" s="163" t="s">
        <v>17</v>
      </c>
      <c r="C11" s="139" t="s">
        <v>10</v>
      </c>
      <c r="D11" s="260" t="str">
        <f>B12</f>
        <v>旭FCジュニア</v>
      </c>
      <c r="E11" s="261"/>
      <c r="F11" s="262"/>
      <c r="G11" s="260" t="str">
        <f>B13</f>
        <v>香寺SC</v>
      </c>
      <c r="H11" s="261"/>
      <c r="I11" s="262"/>
      <c r="J11" s="260" t="str">
        <f>B14</f>
        <v>センアーノ神戸FC　B</v>
      </c>
      <c r="K11" s="261"/>
      <c r="L11" s="262"/>
      <c r="M11" s="260" t="str">
        <f>B15</f>
        <v>長尾ウオーズFC</v>
      </c>
      <c r="N11" s="261"/>
      <c r="O11" s="262"/>
      <c r="P11" s="260" t="str">
        <f>B16</f>
        <v>社FCジュニアB</v>
      </c>
      <c r="Q11" s="261"/>
      <c r="R11" s="262"/>
      <c r="S11" s="140" t="s">
        <v>0</v>
      </c>
      <c r="T11" s="140" t="s">
        <v>1</v>
      </c>
      <c r="U11" s="141" t="s">
        <v>2</v>
      </c>
      <c r="V11" s="142" t="s">
        <v>3</v>
      </c>
      <c r="W11" s="140" t="s">
        <v>4</v>
      </c>
      <c r="X11" s="7"/>
      <c r="Y11" s="7"/>
      <c r="Z11" s="6"/>
      <c r="AA11" s="82"/>
      <c r="AB11" s="82"/>
      <c r="AC11" s="83"/>
      <c r="AD11" s="75"/>
      <c r="AE11" s="76"/>
      <c r="AF11" s="77"/>
      <c r="AG11" s="75"/>
    </row>
    <row r="12" spans="2:33" ht="30" customHeight="1" x14ac:dyDescent="0.15">
      <c r="B12" s="143" t="str">
        <f>ﾃﾞｰﾀﾃｰﾌﾞﾙ!C13</f>
        <v>旭FCジュニア</v>
      </c>
      <c r="C12" s="144" t="str">
        <f>ﾃﾞｰﾀﾃｰﾌﾞﾙ!D13</f>
        <v>北播磨</v>
      </c>
      <c r="D12" s="146"/>
      <c r="E12" s="145" t="s">
        <v>15</v>
      </c>
      <c r="F12" s="145"/>
      <c r="G12" s="148" t="str">
        <f>ﾀｲﾑｽｹｼﾞｭｰﾙ!L7</f>
        <v>.</v>
      </c>
      <c r="H12" s="152" t="str">
        <f>IF(ISTEXT(G12),"",IF(G12&gt;=I12,IF(G12=I12,"△","○"),"●"))</f>
        <v/>
      </c>
      <c r="I12" s="151" t="str">
        <f>ﾀｲﾑｽｹｼﾞｭｰﾙ!N7</f>
        <v>.</v>
      </c>
      <c r="J12" s="164"/>
      <c r="K12" s="145" t="s">
        <v>15</v>
      </c>
      <c r="L12" s="164"/>
      <c r="M12" s="148"/>
      <c r="N12" s="145" t="s">
        <v>15</v>
      </c>
      <c r="O12" s="151"/>
      <c r="P12" s="164" t="str">
        <f>ﾀｲﾑｽｹｼﾞｭｰﾙ!N9</f>
        <v>.</v>
      </c>
      <c r="Q12" s="152" t="str">
        <f>IF(ISTEXT(P12),"",IF(P12&gt;=R12,IF(P12=R12,"△","○"),"●"))</f>
        <v/>
      </c>
      <c r="R12" s="151" t="str">
        <f>ﾀｲﾑｽｹｼﾞｭｰﾙ!L9</f>
        <v>.</v>
      </c>
      <c r="S12" s="8"/>
      <c r="T12" s="8"/>
      <c r="U12" s="8"/>
      <c r="V12" s="8"/>
      <c r="W12" s="8"/>
      <c r="X12" s="6"/>
      <c r="Y12" s="6"/>
      <c r="Z12" s="6"/>
      <c r="AA12" s="82">
        <f>COUNTIF(D12:R12,"○")</f>
        <v>0</v>
      </c>
      <c r="AB12" s="82">
        <f>COUNTIF(D12:R12,"△")</f>
        <v>0</v>
      </c>
      <c r="AC12" s="82">
        <f>(AA12*3)+AB12</f>
        <v>0</v>
      </c>
      <c r="AD12" s="78"/>
      <c r="AE12" s="78"/>
      <c r="AF12" s="78"/>
      <c r="AG12" s="78"/>
    </row>
    <row r="13" spans="2:33" ht="30" customHeight="1" x14ac:dyDescent="0.15">
      <c r="B13" s="143" t="str">
        <f>ﾃﾞｰﾀﾃｰﾌﾞﾙ!C14</f>
        <v>香寺SC</v>
      </c>
      <c r="C13" s="144" t="str">
        <f>ﾃﾞｰﾀﾃｰﾌﾞﾙ!D14</f>
        <v>姫路</v>
      </c>
      <c r="D13" s="147" t="str">
        <f>I12</f>
        <v>.</v>
      </c>
      <c r="E13" s="152" t="str">
        <f>IF(ISTEXT(D13),"",IF(D13&gt;=F13,IF(D13=F13,"△","○"),"●"))</f>
        <v/>
      </c>
      <c r="F13" s="161" t="str">
        <f>G12</f>
        <v>.</v>
      </c>
      <c r="G13" s="146"/>
      <c r="H13" s="145" t="s">
        <v>15</v>
      </c>
      <c r="I13" s="149"/>
      <c r="J13" s="145" t="str">
        <f>ﾀｲﾑｽｹｼﾞｭｰﾙ!L10</f>
        <v>.</v>
      </c>
      <c r="K13" s="152" t="str">
        <f>IF(ISTEXT(J13),"",IF(J13&gt;=L13,IF(J13=L13,"△","○"),"●"))</f>
        <v/>
      </c>
      <c r="L13" s="145" t="str">
        <f>ﾀｲﾑｽｹｼﾞｭｰﾙ!N10</f>
        <v>.</v>
      </c>
      <c r="M13" s="146"/>
      <c r="N13" s="145" t="s">
        <v>15</v>
      </c>
      <c r="O13" s="149"/>
      <c r="P13" s="161"/>
      <c r="Q13" s="145" t="s">
        <v>15</v>
      </c>
      <c r="R13" s="150"/>
      <c r="S13" s="8"/>
      <c r="T13" s="8"/>
      <c r="U13" s="8"/>
      <c r="V13" s="9"/>
      <c r="W13" s="9"/>
      <c r="X13" s="6"/>
      <c r="Y13" s="6"/>
      <c r="Z13" s="6"/>
      <c r="AA13" s="82">
        <f>COUNTIF(D13:R13,"○")</f>
        <v>0</v>
      </c>
      <c r="AB13" s="82">
        <f>COUNTIF(D13:R13,"△")</f>
        <v>0</v>
      </c>
      <c r="AC13" s="82">
        <f>(AA13*3)+AB13</f>
        <v>0</v>
      </c>
      <c r="AD13" s="78"/>
      <c r="AE13" s="78"/>
      <c r="AF13" s="79"/>
      <c r="AG13" s="79"/>
    </row>
    <row r="14" spans="2:33" ht="30" customHeight="1" x14ac:dyDescent="0.15">
      <c r="B14" s="143" t="str">
        <f>ﾃﾞｰﾀﾃｰﾌﾞﾙ!C15</f>
        <v>センアーノ神戸FC　B</v>
      </c>
      <c r="C14" s="144" t="str">
        <f>ﾃﾞｰﾀﾃｰﾌﾞﾙ!D15</f>
        <v>神戸</v>
      </c>
      <c r="D14" s="147"/>
      <c r="E14" s="145" t="s">
        <v>15</v>
      </c>
      <c r="F14" s="161"/>
      <c r="G14" s="147" t="str">
        <f>L13</f>
        <v>.</v>
      </c>
      <c r="H14" s="152" t="str">
        <f>IF(ISTEXT(G14),"",IF(G14&gt;=I14,IF(G14=I14,"△","○"),"●"))</f>
        <v/>
      </c>
      <c r="I14" s="150" t="str">
        <f>J13</f>
        <v>.</v>
      </c>
      <c r="J14" s="145"/>
      <c r="K14" s="145" t="s">
        <v>15</v>
      </c>
      <c r="L14" s="161"/>
      <c r="M14" s="147" t="str">
        <f>ﾀｲﾑｽｹｼﾞｭｰﾙ!L8</f>
        <v>.</v>
      </c>
      <c r="N14" s="152" t="str">
        <f>IF(ISTEXT(M14),"",IF(M14&gt;=O14,IF(M14=O14,"△","○"),"●"))</f>
        <v/>
      </c>
      <c r="O14" s="150" t="str">
        <f>ﾀｲﾑｽｹｼﾞｭｰﾙ!N8</f>
        <v>.</v>
      </c>
      <c r="P14" s="145"/>
      <c r="Q14" s="145" t="s">
        <v>15</v>
      </c>
      <c r="R14" s="149"/>
      <c r="S14" s="8"/>
      <c r="T14" s="8"/>
      <c r="U14" s="8"/>
      <c r="V14" s="9"/>
      <c r="W14" s="9"/>
      <c r="X14" s="6"/>
      <c r="Y14" s="6"/>
      <c r="Z14" s="6"/>
      <c r="AA14" s="82">
        <f>COUNTIF(D14:R14,"○")</f>
        <v>0</v>
      </c>
      <c r="AB14" s="82">
        <f>COUNTIF(D14:R14,"△")</f>
        <v>0</v>
      </c>
      <c r="AC14" s="82">
        <f>(AA14*3)+AB14</f>
        <v>0</v>
      </c>
      <c r="AD14" s="78"/>
      <c r="AE14" s="78"/>
      <c r="AF14" s="79"/>
      <c r="AG14" s="79"/>
    </row>
    <row r="15" spans="2:33" ht="30" customHeight="1" x14ac:dyDescent="0.15">
      <c r="B15" s="143" t="str">
        <f>ﾃﾞｰﾀﾃｰﾌﾞﾙ!C16</f>
        <v>長尾ウオーズFC</v>
      </c>
      <c r="C15" s="144" t="str">
        <f>ﾃﾞｰﾀﾃｰﾌﾞﾙ!D16</f>
        <v>北摂</v>
      </c>
      <c r="D15" s="147"/>
      <c r="E15" s="145" t="s">
        <v>15</v>
      </c>
      <c r="F15" s="161"/>
      <c r="G15" s="147"/>
      <c r="H15" s="145" t="s">
        <v>15</v>
      </c>
      <c r="I15" s="150"/>
      <c r="J15" s="161" t="str">
        <f>O14</f>
        <v>.</v>
      </c>
      <c r="K15" s="152" t="str">
        <f>IF(ISTEXT(J15),"",IF(J15&gt;=L15,IF(J15=L15,"△","○"),"●"))</f>
        <v/>
      </c>
      <c r="L15" s="161" t="str">
        <f>M14</f>
        <v>.</v>
      </c>
      <c r="M15" s="147"/>
      <c r="N15" s="145" t="s">
        <v>15</v>
      </c>
      <c r="O15" s="150"/>
      <c r="P15" s="145" t="str">
        <f>ﾀｲﾑｽｹｼﾞｭｰﾙ!L11</f>
        <v>.</v>
      </c>
      <c r="Q15" s="152" t="str">
        <f>IF(ISTEXT(P15),"",IF(P15&gt;=R15,IF(P15=R15,"△","○"),"●"))</f>
        <v/>
      </c>
      <c r="R15" s="149" t="str">
        <f>ﾀｲﾑｽｹｼﾞｭｰﾙ!N11</f>
        <v>.</v>
      </c>
      <c r="S15" s="8"/>
      <c r="T15" s="8"/>
      <c r="U15" s="8"/>
      <c r="V15" s="9"/>
      <c r="W15" s="9"/>
      <c r="X15" s="6"/>
      <c r="Y15" s="6"/>
      <c r="Z15" s="6"/>
      <c r="AA15" s="82">
        <f>COUNTIF(D15:R15,"○")</f>
        <v>0</v>
      </c>
      <c r="AB15" s="82">
        <f>COUNTIF(D15:R15,"△")</f>
        <v>0</v>
      </c>
      <c r="AC15" s="82">
        <f>(AA15*3)+AB15</f>
        <v>0</v>
      </c>
      <c r="AD15" s="78"/>
      <c r="AE15" s="78"/>
      <c r="AF15" s="79"/>
      <c r="AG15" s="79"/>
    </row>
    <row r="16" spans="2:33" ht="30" customHeight="1" x14ac:dyDescent="0.15">
      <c r="B16" s="143" t="str">
        <f>ﾃﾞｰﾀﾃｰﾌﾞﾙ!C17</f>
        <v>社FCジュニアB</v>
      </c>
      <c r="C16" s="144" t="str">
        <f>ﾃﾞｰﾀﾃｰﾌﾞﾙ!D17</f>
        <v>北播磨</v>
      </c>
      <c r="D16" s="147" t="str">
        <f>R12</f>
        <v>.</v>
      </c>
      <c r="E16" s="152" t="str">
        <f>IF(ISTEXT(D16),"",IF(D16&gt;=F16,IF(D16=F16,"△","○"),"●"))</f>
        <v/>
      </c>
      <c r="F16" s="161" t="str">
        <f>P12</f>
        <v>.</v>
      </c>
      <c r="G16" s="147"/>
      <c r="H16" s="145" t="s">
        <v>15</v>
      </c>
      <c r="I16" s="150"/>
      <c r="J16" s="161"/>
      <c r="K16" s="145" t="s">
        <v>15</v>
      </c>
      <c r="L16" s="161"/>
      <c r="M16" s="147" t="str">
        <f>R15</f>
        <v>.</v>
      </c>
      <c r="N16" s="152" t="str">
        <f>IF(ISTEXT(M16),"",IF(M16&gt;=O16,IF(M16=O16,"△","○"),"●"))</f>
        <v/>
      </c>
      <c r="O16" s="150" t="str">
        <f>P15</f>
        <v>.</v>
      </c>
      <c r="P16" s="145"/>
      <c r="Q16" s="145" t="s">
        <v>15</v>
      </c>
      <c r="R16" s="149"/>
      <c r="S16" s="8"/>
      <c r="T16" s="8"/>
      <c r="U16" s="8"/>
      <c r="V16" s="9"/>
      <c r="W16" s="9"/>
      <c r="X16" s="6"/>
      <c r="Y16" s="6"/>
      <c r="Z16" s="6"/>
      <c r="AA16" s="82">
        <f>COUNTIF(D16:R16,"○")</f>
        <v>0</v>
      </c>
      <c r="AB16" s="82">
        <f>COUNTIF(D16:R16,"△")</f>
        <v>0</v>
      </c>
      <c r="AC16" s="82">
        <f>(AA16*3)+AB16</f>
        <v>0</v>
      </c>
      <c r="AD16" s="78"/>
      <c r="AE16" s="78"/>
      <c r="AF16" s="79"/>
      <c r="AG16" s="79"/>
    </row>
    <row r="17" spans="2:33" ht="30" customHeight="1" x14ac:dyDescent="0.15"/>
    <row r="18" spans="2:33" ht="72" customHeight="1" x14ac:dyDescent="0.15"/>
    <row r="19" spans="2:33" ht="20.100000000000001" customHeight="1" x14ac:dyDescent="0.15"/>
    <row r="20" spans="2:33" ht="20.100000000000001" customHeight="1" x14ac:dyDescent="0.15"/>
    <row r="21" spans="2:33" ht="20.100000000000001" customHeight="1" x14ac:dyDescent="0.15">
      <c r="B21" s="72" t="str">
        <f>ﾃﾞｰﾀﾃｰﾌﾞﾙ!C1</f>
        <v>asahi cup U-11</v>
      </c>
      <c r="W21" s="38"/>
      <c r="AG21" s="38"/>
    </row>
    <row r="22" spans="2:33" ht="15.95" customHeight="1" x14ac:dyDescent="0.15">
      <c r="B22" s="38" t="str">
        <f>ﾃﾞｰﾀﾃｰﾌﾞﾙ!C4</f>
        <v>U-11</v>
      </c>
      <c r="F22" s="271" t="s">
        <v>92</v>
      </c>
      <c r="G22" s="272"/>
      <c r="H22" s="272"/>
      <c r="I22" s="272"/>
      <c r="J22" s="272"/>
      <c r="K22" s="273"/>
      <c r="L22" s="165"/>
      <c r="M22" s="166"/>
      <c r="N22" s="167"/>
      <c r="O22" s="167"/>
      <c r="P22" s="167"/>
    </row>
    <row r="23" spans="2:33" ht="24" customHeight="1" x14ac:dyDescent="0.15">
      <c r="B23" s="58" t="s">
        <v>70</v>
      </c>
      <c r="F23" s="274" t="str">
        <f>ﾃﾞｰﾀﾃｰﾌﾞﾙ!C28</f>
        <v>.</v>
      </c>
      <c r="G23" s="275"/>
      <c r="H23" s="275"/>
      <c r="I23" s="275"/>
      <c r="J23" s="275"/>
      <c r="K23" s="276"/>
      <c r="L23" s="168"/>
      <c r="M23" s="169"/>
      <c r="N23" s="169"/>
      <c r="O23" s="169"/>
      <c r="P23" s="169"/>
    </row>
    <row r="24" spans="2:33" ht="15.95" customHeight="1" x14ac:dyDescent="0.15">
      <c r="I24" s="89"/>
      <c r="M24" s="280" t="s">
        <v>93</v>
      </c>
      <c r="N24" s="281"/>
      <c r="O24" s="281"/>
      <c r="P24" s="282"/>
      <c r="R24" s="166"/>
      <c r="S24" s="167"/>
      <c r="T24" s="167"/>
      <c r="U24" s="167"/>
    </row>
    <row r="25" spans="2:33" ht="24" customHeight="1" x14ac:dyDescent="0.15">
      <c r="F25" s="57"/>
      <c r="G25" s="95"/>
      <c r="H25" s="95" t="str">
        <f>ﾀｲﾑｽｹｼﾞｭｰﾙ!E19</f>
        <v>.</v>
      </c>
      <c r="I25" s="94" t="str">
        <f>ﾀｲﾑｽｹｼﾞｭｰﾙ!G19</f>
        <v>.</v>
      </c>
      <c r="J25" s="95"/>
      <c r="K25" s="57"/>
      <c r="L25" s="57"/>
      <c r="M25" s="277" t="str">
        <f>ﾃﾞｰﾀﾃｰﾌﾞﾙ!C29</f>
        <v>.</v>
      </c>
      <c r="N25" s="278"/>
      <c r="O25" s="278"/>
      <c r="P25" s="279"/>
      <c r="Q25" s="57"/>
      <c r="R25" s="177"/>
      <c r="S25" s="177"/>
      <c r="T25" s="177"/>
      <c r="U25" s="177"/>
    </row>
    <row r="26" spans="2:33" ht="20.100000000000001" customHeight="1" x14ac:dyDescent="0.15">
      <c r="F26" s="57"/>
      <c r="G26" s="127"/>
      <c r="H26" s="93"/>
      <c r="I26" s="93"/>
      <c r="J26" s="175"/>
      <c r="K26" s="57"/>
      <c r="L26" s="57"/>
      <c r="M26" s="57"/>
      <c r="N26" s="57"/>
      <c r="O26" s="57"/>
      <c r="P26" s="57"/>
      <c r="Q26" s="57"/>
    </row>
    <row r="27" spans="2:33" ht="20.100000000000001" customHeight="1" x14ac:dyDescent="0.15">
      <c r="F27" s="57" t="str">
        <f>ﾀｲﾑｽｹｼﾞｭｰﾙ!E15</f>
        <v>.</v>
      </c>
      <c r="G27" s="94" t="str">
        <f>ﾀｲﾑｽｹｼﾞｭｰﾙ!G15</f>
        <v>.</v>
      </c>
      <c r="H27" s="57"/>
      <c r="I27" s="57"/>
      <c r="J27" s="176"/>
      <c r="K27" s="57"/>
      <c r="L27" s="57"/>
      <c r="M27" s="57"/>
      <c r="N27" s="57"/>
      <c r="O27" s="57"/>
      <c r="P27" s="57"/>
      <c r="Q27" s="57"/>
      <c r="R27" s="57"/>
    </row>
    <row r="28" spans="2:33" ht="20.100000000000001" customHeight="1" x14ac:dyDescent="0.15">
      <c r="F28" s="96"/>
      <c r="H28" s="89"/>
      <c r="I28" s="97"/>
      <c r="J28" s="96"/>
      <c r="K28" s="174"/>
    </row>
    <row r="29" spans="2:33" ht="20.100000000000001" customHeight="1" x14ac:dyDescent="0.15">
      <c r="F29" s="90"/>
      <c r="G29" s="88"/>
      <c r="H29" s="90"/>
      <c r="I29" s="91"/>
      <c r="J29" s="90"/>
      <c r="K29" s="91"/>
      <c r="L29" s="88"/>
    </row>
    <row r="30" spans="2:33" ht="20.100000000000001" customHeight="1" x14ac:dyDescent="0.15">
      <c r="E30" s="253" t="s">
        <v>68</v>
      </c>
      <c r="F30" s="254"/>
      <c r="G30" s="253" t="s">
        <v>65</v>
      </c>
      <c r="H30" s="254"/>
      <c r="I30" s="253" t="s">
        <v>64</v>
      </c>
      <c r="J30" s="267"/>
      <c r="K30" s="253" t="s">
        <v>69</v>
      </c>
      <c r="L30" s="254"/>
      <c r="M30" s="171"/>
      <c r="N30" s="171"/>
      <c r="O30" s="171"/>
      <c r="P30" s="57"/>
      <c r="Q30" s="171"/>
      <c r="R30" s="171"/>
    </row>
    <row r="31" spans="2:33" ht="20.100000000000001" customHeight="1" x14ac:dyDescent="0.15">
      <c r="E31" s="255" t="str">
        <f>ﾃﾞｰﾀﾃｰﾌﾞﾙ!C32</f>
        <v>.</v>
      </c>
      <c r="F31" s="256"/>
      <c r="G31" s="257" t="str">
        <f>ﾃﾞｰﾀﾃｰﾌﾞﾙ!C38</f>
        <v>.</v>
      </c>
      <c r="H31" s="256"/>
      <c r="I31" s="255" t="str">
        <f>ﾃﾞｰﾀﾃｰﾌﾞﾙ!C33</f>
        <v>.</v>
      </c>
      <c r="J31" s="283"/>
      <c r="K31" s="255" t="str">
        <f>ﾃﾞｰﾀﾃｰﾌﾞﾙ!C37</f>
        <v>.</v>
      </c>
      <c r="L31" s="256"/>
      <c r="M31" s="172"/>
      <c r="N31" s="172"/>
      <c r="O31" s="172"/>
      <c r="P31" s="173"/>
      <c r="Q31" s="172"/>
      <c r="R31" s="173"/>
    </row>
    <row r="32" spans="2:33" ht="20.100000000000001" customHeight="1" x14ac:dyDescent="0.15">
      <c r="E32" s="257"/>
      <c r="F32" s="256"/>
      <c r="G32" s="257"/>
      <c r="H32" s="256"/>
      <c r="I32" s="284"/>
      <c r="J32" s="283"/>
      <c r="K32" s="257"/>
      <c r="L32" s="256"/>
      <c r="M32" s="173"/>
      <c r="N32" s="173"/>
      <c r="O32" s="173"/>
      <c r="P32" s="173"/>
      <c r="Q32" s="173"/>
      <c r="R32" s="173"/>
    </row>
    <row r="33" spans="2:31" ht="20.100000000000001" customHeight="1" x14ac:dyDescent="0.15">
      <c r="E33" s="257"/>
      <c r="F33" s="256"/>
      <c r="G33" s="257"/>
      <c r="H33" s="256"/>
      <c r="I33" s="284"/>
      <c r="J33" s="283"/>
      <c r="K33" s="257"/>
      <c r="L33" s="256"/>
      <c r="M33" s="173"/>
      <c r="N33" s="173"/>
      <c r="O33" s="173"/>
      <c r="P33" s="173"/>
      <c r="Q33" s="173"/>
      <c r="R33" s="173"/>
    </row>
    <row r="34" spans="2:31" ht="20.100000000000001" customHeight="1" x14ac:dyDescent="0.15">
      <c r="E34" s="257"/>
      <c r="F34" s="256"/>
      <c r="G34" s="257"/>
      <c r="H34" s="256"/>
      <c r="I34" s="284"/>
      <c r="J34" s="283"/>
      <c r="K34" s="257"/>
      <c r="L34" s="256"/>
      <c r="M34" s="173"/>
      <c r="N34" s="173"/>
      <c r="O34" s="173"/>
      <c r="P34" s="173"/>
      <c r="Q34" s="173"/>
      <c r="R34" s="173"/>
    </row>
    <row r="35" spans="2:31" ht="20.100000000000001" customHeight="1" x14ac:dyDescent="0.15">
      <c r="E35" s="257"/>
      <c r="F35" s="256"/>
      <c r="G35" s="257"/>
      <c r="H35" s="256"/>
      <c r="I35" s="284"/>
      <c r="J35" s="283"/>
      <c r="K35" s="257"/>
      <c r="L35" s="256"/>
      <c r="M35" s="173"/>
      <c r="N35" s="173"/>
      <c r="O35" s="173"/>
      <c r="P35" s="173"/>
      <c r="Q35" s="173"/>
      <c r="R35" s="173"/>
    </row>
    <row r="36" spans="2:31" ht="20.100000000000001" customHeight="1" x14ac:dyDescent="0.15">
      <c r="E36" s="258"/>
      <c r="F36" s="259"/>
      <c r="G36" s="258"/>
      <c r="H36" s="259"/>
      <c r="I36" s="285"/>
      <c r="J36" s="286"/>
      <c r="K36" s="258"/>
      <c r="L36" s="259"/>
      <c r="M36" s="173"/>
      <c r="N36" s="173"/>
      <c r="O36" s="173"/>
      <c r="P36" s="173"/>
      <c r="Q36" s="173"/>
      <c r="R36" s="173"/>
    </row>
    <row r="37" spans="2:31" ht="20.100000000000001" customHeight="1" x14ac:dyDescent="0.15">
      <c r="F37" s="136"/>
      <c r="G37" s="178"/>
      <c r="H37" s="137"/>
      <c r="I37" s="137"/>
      <c r="J37" s="170"/>
      <c r="K37" s="127"/>
      <c r="L37" s="93"/>
      <c r="N37" s="57"/>
      <c r="O37" s="57"/>
    </row>
    <row r="38" spans="2:31" ht="20.100000000000001" customHeight="1" x14ac:dyDescent="0.15">
      <c r="H38" s="95"/>
      <c r="I38" s="94"/>
      <c r="K38" s="57"/>
      <c r="L38" s="57"/>
      <c r="N38" s="57"/>
      <c r="O38" s="57"/>
    </row>
    <row r="39" spans="2:31" ht="15.95" customHeight="1" x14ac:dyDescent="0.15">
      <c r="G39" s="271" t="s">
        <v>94</v>
      </c>
      <c r="H39" s="281"/>
      <c r="I39" s="281"/>
      <c r="J39" s="282"/>
      <c r="K39" s="167"/>
      <c r="L39" s="167"/>
      <c r="M39" s="166"/>
      <c r="N39" s="167"/>
      <c r="O39" s="167"/>
      <c r="P39" s="167"/>
    </row>
    <row r="40" spans="2:31" ht="24" customHeight="1" x14ac:dyDescent="0.15">
      <c r="G40" s="277" t="str">
        <f>ﾃﾞｰﾀﾃｰﾌﾞﾙ!C30</f>
        <v>.</v>
      </c>
      <c r="H40" s="232"/>
      <c r="I40" s="232"/>
      <c r="J40" s="233"/>
      <c r="K40" s="177"/>
      <c r="L40" s="177"/>
      <c r="M40" s="177"/>
      <c r="N40" s="177"/>
      <c r="O40" s="177"/>
      <c r="P40" s="177"/>
    </row>
    <row r="41" spans="2:31" ht="20.100000000000001" customHeight="1" x14ac:dyDescent="0.15">
      <c r="G41" s="57"/>
      <c r="H41" s="57"/>
      <c r="I41" s="57"/>
      <c r="J41" s="57"/>
      <c r="K41" s="57"/>
      <c r="L41" s="57"/>
      <c r="M41" s="57"/>
      <c r="N41" s="57"/>
      <c r="O41" s="57"/>
      <c r="P41" s="57"/>
    </row>
    <row r="42" spans="2:31" ht="20.100000000000001" customHeight="1" x14ac:dyDescent="0.15"/>
    <row r="43" spans="2:31" ht="20.100000000000001" customHeight="1" x14ac:dyDescent="0.15">
      <c r="B43" s="59" t="s">
        <v>71</v>
      </c>
      <c r="D43" t="s">
        <v>66</v>
      </c>
      <c r="H43" t="s">
        <v>67</v>
      </c>
      <c r="L43" t="s">
        <v>109</v>
      </c>
      <c r="P43" t="s">
        <v>111</v>
      </c>
    </row>
    <row r="44" spans="2:31" ht="20.100000000000001" customHeight="1" x14ac:dyDescent="0.15">
      <c r="D44" s="265" t="str">
        <f>ﾃﾞｰﾀﾃｰﾌﾞﾙ!C34</f>
        <v>.</v>
      </c>
      <c r="E44" s="266"/>
      <c r="F44" s="267"/>
      <c r="G44" s="92"/>
      <c r="H44" s="263" t="str">
        <f>ﾃﾞｰﾀﾃｰﾌﾞﾙ!C39</f>
        <v>.</v>
      </c>
      <c r="I44" s="264"/>
      <c r="J44" s="264"/>
      <c r="K44" s="57"/>
      <c r="L44" s="265" t="str">
        <f>ﾃﾞｰﾀﾃｰﾌﾞﾙ!C35</f>
        <v>.</v>
      </c>
      <c r="M44" s="266"/>
      <c r="N44" s="267"/>
      <c r="O44" s="92"/>
      <c r="P44" s="265" t="str">
        <f>ﾃﾞｰﾀﾃｰﾌﾞﾙ!C40</f>
        <v>.</v>
      </c>
      <c r="Q44" s="266"/>
      <c r="R44" s="267"/>
    </row>
    <row r="45" spans="2:31" ht="20.100000000000001" customHeight="1" x14ac:dyDescent="0.15">
      <c r="D45" s="268"/>
      <c r="E45" s="269"/>
      <c r="F45" s="270"/>
      <c r="G45" s="57" t="s">
        <v>72</v>
      </c>
      <c r="H45" s="264"/>
      <c r="I45" s="264"/>
      <c r="J45" s="264"/>
      <c r="K45" s="57"/>
      <c r="L45" s="268"/>
      <c r="M45" s="269"/>
      <c r="N45" s="270"/>
      <c r="O45" s="57" t="s">
        <v>72</v>
      </c>
      <c r="P45" s="268"/>
      <c r="Q45" s="269"/>
      <c r="R45" s="270"/>
      <c r="AE45" s="57"/>
    </row>
    <row r="46" spans="2:31" ht="20.100000000000001" customHeight="1" x14ac:dyDescent="0.15">
      <c r="D46" t="s">
        <v>112</v>
      </c>
      <c r="H46" t="s">
        <v>110</v>
      </c>
    </row>
    <row r="47" spans="2:31" ht="20.100000000000001" customHeight="1" x14ac:dyDescent="0.15">
      <c r="D47" s="265" t="str">
        <f>ﾃﾞｰﾀﾃｰﾌﾞﾙ!C36</f>
        <v>.</v>
      </c>
      <c r="E47" s="266"/>
      <c r="F47" s="267"/>
      <c r="G47" s="92"/>
      <c r="H47" s="263" t="str">
        <f>ﾃﾞｰﾀﾃｰﾌﾞﾙ!C41</f>
        <v>.</v>
      </c>
      <c r="I47" s="264"/>
      <c r="J47" s="264"/>
      <c r="K47" s="57"/>
      <c r="L47" s="57"/>
      <c r="M47" s="57"/>
      <c r="N47" s="57"/>
      <c r="O47" s="57"/>
      <c r="P47" s="57"/>
      <c r="Q47" s="57"/>
      <c r="R47" s="179"/>
      <c r="S47" s="57"/>
      <c r="T47" s="57"/>
      <c r="U47" s="92"/>
      <c r="V47" s="179"/>
      <c r="W47" s="57"/>
      <c r="X47" s="57"/>
    </row>
    <row r="48" spans="2:31" ht="20.100000000000001" customHeight="1" x14ac:dyDescent="0.15">
      <c r="D48" s="268"/>
      <c r="E48" s="269"/>
      <c r="F48" s="270"/>
      <c r="G48" s="57" t="s">
        <v>72</v>
      </c>
      <c r="H48" s="264"/>
      <c r="I48" s="264"/>
      <c r="J48" s="264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AE48" s="57"/>
    </row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</sheetData>
  <mergeCells count="31">
    <mergeCell ref="H47:J48"/>
    <mergeCell ref="L44:N45"/>
    <mergeCell ref="F22:K22"/>
    <mergeCell ref="F23:K23"/>
    <mergeCell ref="M25:P25"/>
    <mergeCell ref="D47:F48"/>
    <mergeCell ref="P44:R45"/>
    <mergeCell ref="D44:F45"/>
    <mergeCell ref="M24:P24"/>
    <mergeCell ref="K30:L30"/>
    <mergeCell ref="I31:J36"/>
    <mergeCell ref="H44:J45"/>
    <mergeCell ref="I30:J30"/>
    <mergeCell ref="G40:J40"/>
    <mergeCell ref="G39:J39"/>
    <mergeCell ref="B2:P2"/>
    <mergeCell ref="E30:F30"/>
    <mergeCell ref="G30:H30"/>
    <mergeCell ref="E31:F36"/>
    <mergeCell ref="G31:H36"/>
    <mergeCell ref="D4:F4"/>
    <mergeCell ref="G4:I4"/>
    <mergeCell ref="D11:F11"/>
    <mergeCell ref="K31:L36"/>
    <mergeCell ref="G11:I11"/>
    <mergeCell ref="J11:L11"/>
    <mergeCell ref="P4:R4"/>
    <mergeCell ref="P11:R11"/>
    <mergeCell ref="J4:L4"/>
    <mergeCell ref="M4:O4"/>
    <mergeCell ref="M11:O11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3"/>
  <sheetViews>
    <sheetView workbookViewId="0">
      <selection activeCell="C4" sqref="C4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38" customWidth="1"/>
    <col min="6" max="6" width="15.625" customWidth="1"/>
    <col min="7" max="7" width="2.625" customWidth="1"/>
    <col min="8" max="8" width="15.625" customWidth="1"/>
    <col min="9" max="9" width="4.625" style="38" customWidth="1"/>
    <col min="10" max="10" width="15.625" customWidth="1"/>
    <col min="11" max="11" width="2.625" customWidth="1"/>
    <col min="12" max="12" width="15.625" customWidth="1"/>
  </cols>
  <sheetData>
    <row r="1" spans="1:14" x14ac:dyDescent="0.15">
      <c r="B1" t="s">
        <v>75</v>
      </c>
      <c r="C1" s="98" t="s">
        <v>156</v>
      </c>
    </row>
    <row r="2" spans="1:14" x14ac:dyDescent="0.15">
      <c r="B2" t="s">
        <v>76</v>
      </c>
      <c r="C2" s="66">
        <v>44444</v>
      </c>
    </row>
    <row r="3" spans="1:14" x14ac:dyDescent="0.15">
      <c r="B3" t="s">
        <v>77</v>
      </c>
      <c r="C3" s="98" t="s">
        <v>147</v>
      </c>
    </row>
    <row r="4" spans="1:14" x14ac:dyDescent="0.15">
      <c r="B4" t="s">
        <v>78</v>
      </c>
      <c r="C4" s="99" t="s">
        <v>157</v>
      </c>
    </row>
    <row r="5" spans="1:14" x14ac:dyDescent="0.15">
      <c r="B5" t="s">
        <v>80</v>
      </c>
      <c r="C5" s="70" t="s">
        <v>81</v>
      </c>
    </row>
    <row r="6" spans="1:14" x14ac:dyDescent="0.15">
      <c r="I6" s="65" t="s">
        <v>79</v>
      </c>
    </row>
    <row r="7" spans="1:14" x14ac:dyDescent="0.15">
      <c r="A7" s="128"/>
      <c r="C7" t="s">
        <v>63</v>
      </c>
      <c r="F7" t="s">
        <v>56</v>
      </c>
      <c r="I7" s="130"/>
      <c r="J7" s="131"/>
    </row>
    <row r="8" spans="1:14" x14ac:dyDescent="0.15">
      <c r="A8" s="129"/>
      <c r="B8" s="133">
        <v>1</v>
      </c>
      <c r="C8" s="62" t="s">
        <v>152</v>
      </c>
      <c r="D8" s="63" t="s">
        <v>104</v>
      </c>
      <c r="E8" s="86" t="s">
        <v>5</v>
      </c>
      <c r="F8" s="87">
        <f>COUNTIF($E$24:$L$31,C8)</f>
        <v>2</v>
      </c>
      <c r="G8" s="15">
        <f>SUM(M8:N8)</f>
        <v>1</v>
      </c>
      <c r="H8" s="15"/>
      <c r="I8" s="134" t="s">
        <v>104</v>
      </c>
      <c r="J8" s="186" t="s">
        <v>18</v>
      </c>
      <c r="M8">
        <f>COUNTIF($D$24:$D$31,C8)</f>
        <v>1</v>
      </c>
      <c r="N8">
        <f>COUNTIF($M$24:$M$31,C8)</f>
        <v>0</v>
      </c>
    </row>
    <row r="9" spans="1:14" x14ac:dyDescent="0.15">
      <c r="A9" s="129"/>
      <c r="B9" s="133">
        <v>2</v>
      </c>
      <c r="C9" s="62" t="s">
        <v>166</v>
      </c>
      <c r="D9" s="63" t="s">
        <v>165</v>
      </c>
      <c r="E9" s="86" t="s">
        <v>5</v>
      </c>
      <c r="F9" s="87">
        <f t="shared" ref="F9:F17" si="0">COUNTIF($E$24:$L$31,C9)</f>
        <v>2</v>
      </c>
      <c r="G9" s="15">
        <f t="shared" ref="G9:G17" si="1">SUM(M9:N9)</f>
        <v>1</v>
      </c>
      <c r="H9" s="24"/>
      <c r="I9" s="135" t="s">
        <v>165</v>
      </c>
      <c r="J9" s="187" t="s">
        <v>158</v>
      </c>
      <c r="M9">
        <f t="shared" ref="M9:M17" si="2">COUNTIF($D$24:$D$31,C9)</f>
        <v>1</v>
      </c>
      <c r="N9">
        <f t="shared" ref="N9:N17" si="3">COUNTIF($M$24:$M$31,C9)</f>
        <v>0</v>
      </c>
    </row>
    <row r="10" spans="1:14" x14ac:dyDescent="0.15">
      <c r="A10" s="129"/>
      <c r="B10" s="133">
        <v>3</v>
      </c>
      <c r="C10" s="62" t="s">
        <v>170</v>
      </c>
      <c r="D10" s="63" t="s">
        <v>151</v>
      </c>
      <c r="E10" s="86" t="s">
        <v>5</v>
      </c>
      <c r="F10" s="87">
        <f>COUNTIF($E$24:$L$31,C10)</f>
        <v>2</v>
      </c>
      <c r="G10" s="15">
        <f t="shared" si="1"/>
        <v>1</v>
      </c>
      <c r="H10" s="24"/>
      <c r="I10" s="135" t="s">
        <v>145</v>
      </c>
      <c r="J10" s="187" t="s">
        <v>159</v>
      </c>
      <c r="M10">
        <f t="shared" si="2"/>
        <v>1</v>
      </c>
      <c r="N10">
        <f t="shared" si="3"/>
        <v>0</v>
      </c>
    </row>
    <row r="11" spans="1:14" x14ac:dyDescent="0.15">
      <c r="A11" s="129"/>
      <c r="B11" s="133">
        <v>4</v>
      </c>
      <c r="C11" s="62" t="s">
        <v>159</v>
      </c>
      <c r="D11" s="63" t="s">
        <v>145</v>
      </c>
      <c r="E11" s="86" t="s">
        <v>105</v>
      </c>
      <c r="F11" s="87">
        <f>COUNTIF($E$24:$L$31,C11)</f>
        <v>2</v>
      </c>
      <c r="G11" s="15">
        <f t="shared" si="1"/>
        <v>1</v>
      </c>
      <c r="H11" s="24"/>
      <c r="I11" s="135" t="s">
        <v>145</v>
      </c>
      <c r="J11" s="187" t="s">
        <v>160</v>
      </c>
      <c r="M11">
        <f t="shared" si="2"/>
        <v>1</v>
      </c>
      <c r="N11">
        <f t="shared" si="3"/>
        <v>0</v>
      </c>
    </row>
    <row r="12" spans="1:14" x14ac:dyDescent="0.15">
      <c r="A12" s="129"/>
      <c r="B12" s="133">
        <v>5</v>
      </c>
      <c r="C12" s="62" t="s">
        <v>162</v>
      </c>
      <c r="D12" s="63" t="s">
        <v>169</v>
      </c>
      <c r="E12" s="86" t="s">
        <v>105</v>
      </c>
      <c r="F12" s="87">
        <f>COUNTIF($E$24:$L$31,C12)</f>
        <v>2</v>
      </c>
      <c r="G12" s="15">
        <f t="shared" si="1"/>
        <v>1</v>
      </c>
      <c r="H12" s="24"/>
      <c r="I12" s="135" t="s">
        <v>104</v>
      </c>
      <c r="J12" s="187" t="s">
        <v>148</v>
      </c>
      <c r="M12">
        <f t="shared" si="2"/>
        <v>1</v>
      </c>
      <c r="N12">
        <f t="shared" si="3"/>
        <v>0</v>
      </c>
    </row>
    <row r="13" spans="1:14" x14ac:dyDescent="0.15">
      <c r="A13" s="129"/>
      <c r="B13" s="133">
        <v>6</v>
      </c>
      <c r="C13" s="62" t="s">
        <v>154</v>
      </c>
      <c r="D13" s="63" t="s">
        <v>104</v>
      </c>
      <c r="E13" s="86" t="s">
        <v>106</v>
      </c>
      <c r="F13" s="87">
        <f t="shared" si="0"/>
        <v>2</v>
      </c>
      <c r="G13" s="15">
        <f t="shared" si="1"/>
        <v>1</v>
      </c>
      <c r="H13" s="15"/>
      <c r="I13" s="185" t="s">
        <v>150</v>
      </c>
      <c r="J13" s="187" t="s">
        <v>161</v>
      </c>
      <c r="M13">
        <f t="shared" si="2"/>
        <v>0</v>
      </c>
      <c r="N13">
        <f t="shared" si="3"/>
        <v>1</v>
      </c>
    </row>
    <row r="14" spans="1:14" x14ac:dyDescent="0.15">
      <c r="A14" s="129"/>
      <c r="B14" s="133">
        <v>7</v>
      </c>
      <c r="C14" s="62" t="s">
        <v>163</v>
      </c>
      <c r="D14" s="63" t="s">
        <v>144</v>
      </c>
      <c r="E14" s="86" t="s">
        <v>106</v>
      </c>
      <c r="F14" s="87">
        <f t="shared" si="0"/>
        <v>2</v>
      </c>
      <c r="G14" s="15">
        <f t="shared" si="1"/>
        <v>1</v>
      </c>
      <c r="H14" s="24"/>
      <c r="I14" s="185" t="s">
        <v>162</v>
      </c>
      <c r="J14" s="187" t="s">
        <v>162</v>
      </c>
      <c r="M14">
        <f t="shared" si="2"/>
        <v>0</v>
      </c>
      <c r="N14">
        <f t="shared" si="3"/>
        <v>1</v>
      </c>
    </row>
    <row r="15" spans="1:14" x14ac:dyDescent="0.15">
      <c r="A15" s="129"/>
      <c r="B15" s="133">
        <v>8</v>
      </c>
      <c r="C15" s="62" t="s">
        <v>167</v>
      </c>
      <c r="D15" s="63" t="s">
        <v>145</v>
      </c>
      <c r="E15" s="86" t="s">
        <v>106</v>
      </c>
      <c r="F15" s="87">
        <f t="shared" si="0"/>
        <v>2</v>
      </c>
      <c r="G15" s="15">
        <f t="shared" si="1"/>
        <v>1</v>
      </c>
      <c r="H15" s="15"/>
      <c r="I15" s="135" t="s">
        <v>144</v>
      </c>
      <c r="J15" s="187" t="s">
        <v>163</v>
      </c>
      <c r="M15">
        <f t="shared" si="2"/>
        <v>0</v>
      </c>
      <c r="N15">
        <f t="shared" si="3"/>
        <v>1</v>
      </c>
    </row>
    <row r="16" spans="1:14" x14ac:dyDescent="0.15">
      <c r="A16" s="129"/>
      <c r="B16" s="133">
        <v>9</v>
      </c>
      <c r="C16" s="62" t="s">
        <v>168</v>
      </c>
      <c r="D16" s="63" t="s">
        <v>150</v>
      </c>
      <c r="E16" s="86" t="s">
        <v>106</v>
      </c>
      <c r="F16" s="87">
        <f t="shared" si="0"/>
        <v>2</v>
      </c>
      <c r="G16" s="15">
        <f t="shared" si="1"/>
        <v>1</v>
      </c>
      <c r="H16" s="15"/>
      <c r="I16" s="132" t="s">
        <v>151</v>
      </c>
      <c r="J16" s="188" t="s">
        <v>164</v>
      </c>
      <c r="M16">
        <f t="shared" si="2"/>
        <v>0</v>
      </c>
      <c r="N16">
        <f t="shared" si="3"/>
        <v>1</v>
      </c>
    </row>
    <row r="17" spans="1:14" x14ac:dyDescent="0.15">
      <c r="A17" s="129"/>
      <c r="B17" s="15">
        <v>10</v>
      </c>
      <c r="C17" s="62" t="s">
        <v>153</v>
      </c>
      <c r="D17" s="63" t="s">
        <v>104</v>
      </c>
      <c r="E17" s="86" t="s">
        <v>106</v>
      </c>
      <c r="F17" s="87">
        <f t="shared" si="0"/>
        <v>2</v>
      </c>
      <c r="G17" s="15">
        <f t="shared" si="1"/>
        <v>1</v>
      </c>
      <c r="H17" s="15"/>
      <c r="I17" s="157" t="s">
        <v>104</v>
      </c>
      <c r="J17" s="189" t="s">
        <v>149</v>
      </c>
      <c r="M17">
        <f t="shared" si="2"/>
        <v>0</v>
      </c>
      <c r="N17">
        <f t="shared" si="3"/>
        <v>1</v>
      </c>
    </row>
    <row r="18" spans="1:14" x14ac:dyDescent="0.15">
      <c r="A18" s="129"/>
      <c r="B18" s="15"/>
      <c r="C18" s="62"/>
      <c r="D18" s="63"/>
      <c r="E18" s="86"/>
      <c r="F18" s="87"/>
      <c r="G18" s="15"/>
      <c r="H18" s="15"/>
      <c r="I18" s="158"/>
      <c r="J18" s="159"/>
    </row>
    <row r="19" spans="1:14" x14ac:dyDescent="0.15">
      <c r="A19" s="129"/>
      <c r="B19" s="15"/>
      <c r="C19" s="62"/>
      <c r="D19" s="63"/>
      <c r="E19" s="86"/>
      <c r="F19" s="87"/>
      <c r="G19" s="15"/>
      <c r="H19" s="15"/>
      <c r="I19" s="69"/>
      <c r="J19" s="160"/>
    </row>
    <row r="20" spans="1:14" x14ac:dyDescent="0.15">
      <c r="A20" s="128"/>
    </row>
    <row r="23" spans="1:14" x14ac:dyDescent="0.15">
      <c r="D23" t="s">
        <v>84</v>
      </c>
      <c r="F23" t="s">
        <v>85</v>
      </c>
      <c r="J23" t="s">
        <v>86</v>
      </c>
      <c r="M23" t="s">
        <v>84</v>
      </c>
    </row>
    <row r="24" spans="1:14" x14ac:dyDescent="0.15">
      <c r="D24" t="str">
        <f>C12</f>
        <v>明石FC</v>
      </c>
      <c r="E24" s="38" t="s">
        <v>5</v>
      </c>
      <c r="F24" t="str">
        <f>C8</f>
        <v>社FCジュニアA</v>
      </c>
      <c r="H24" t="str">
        <f>C9</f>
        <v>アミティエ東播磨</v>
      </c>
      <c r="I24" s="38" t="s">
        <v>106</v>
      </c>
      <c r="J24" t="str">
        <f>C13</f>
        <v>旭FCジュニア</v>
      </c>
      <c r="L24" t="str">
        <f>C14</f>
        <v>香寺SC</v>
      </c>
      <c r="M24" t="str">
        <f>C17</f>
        <v>社FCジュニアB</v>
      </c>
    </row>
    <row r="25" spans="1:14" x14ac:dyDescent="0.15">
      <c r="D25" t="str">
        <f>C8</f>
        <v>社FCジュニアA</v>
      </c>
      <c r="E25" s="38" t="s">
        <v>105</v>
      </c>
      <c r="F25" t="str">
        <f>C10</f>
        <v>クリアティーバー尼崎</v>
      </c>
      <c r="H25" t="str">
        <f>C11</f>
        <v>センアーノ神戸FC　A</v>
      </c>
      <c r="I25" s="38" t="s">
        <v>106</v>
      </c>
      <c r="J25" t="str">
        <f>C15</f>
        <v>センアーノ神戸FC　B</v>
      </c>
      <c r="L25" t="str">
        <f>C16</f>
        <v>長尾ウオーズFC</v>
      </c>
      <c r="M25" t="str">
        <f>C13</f>
        <v>旭FCジュニア</v>
      </c>
    </row>
    <row r="26" spans="1:14" x14ac:dyDescent="0.15">
      <c r="D26" t="str">
        <f>C9</f>
        <v>アミティエ東播磨</v>
      </c>
      <c r="E26" s="38" t="s">
        <v>105</v>
      </c>
      <c r="F26" t="str">
        <f>C12</f>
        <v>明石FC</v>
      </c>
      <c r="H26" t="str">
        <f>C8</f>
        <v>社FCジュニアA</v>
      </c>
      <c r="I26" s="38" t="s">
        <v>106</v>
      </c>
      <c r="J26" t="str">
        <f>C17</f>
        <v>社FCジュニアB</v>
      </c>
      <c r="L26" t="str">
        <f>C13</f>
        <v>旭FCジュニア</v>
      </c>
      <c r="M26" t="str">
        <f>C14</f>
        <v>香寺SC</v>
      </c>
    </row>
    <row r="27" spans="1:14" x14ac:dyDescent="0.15">
      <c r="D27" t="str">
        <f>C11</f>
        <v>センアーノ神戸FC　A</v>
      </c>
      <c r="E27" s="38" t="s">
        <v>105</v>
      </c>
      <c r="F27" t="str">
        <f>C9</f>
        <v>アミティエ東播磨</v>
      </c>
      <c r="H27" t="str">
        <f>C10</f>
        <v>クリアティーバー尼崎</v>
      </c>
      <c r="I27" s="38" t="s">
        <v>106</v>
      </c>
      <c r="J27" t="str">
        <f>C14</f>
        <v>香寺SC</v>
      </c>
      <c r="L27" t="str">
        <f>C15</f>
        <v>センアーノ神戸FC　B</v>
      </c>
      <c r="M27" t="str">
        <f>C16</f>
        <v>長尾ウオーズFC</v>
      </c>
    </row>
    <row r="28" spans="1:14" x14ac:dyDescent="0.15">
      <c r="B28" s="101" t="s">
        <v>100</v>
      </c>
      <c r="C28" s="101" t="s">
        <v>131</v>
      </c>
      <c r="D28" t="str">
        <f>C10</f>
        <v>クリアティーバー尼崎</v>
      </c>
      <c r="E28" s="38" t="s">
        <v>105</v>
      </c>
      <c r="F28" t="str">
        <f>C11</f>
        <v>センアーノ神戸FC　A</v>
      </c>
      <c r="H28" t="str">
        <f>C12</f>
        <v>明石FC</v>
      </c>
      <c r="I28" s="38" t="s">
        <v>106</v>
      </c>
      <c r="J28" t="str">
        <f>C16</f>
        <v>長尾ウオーズFC</v>
      </c>
      <c r="L28" t="str">
        <f>C17</f>
        <v>社FCジュニアB</v>
      </c>
      <c r="M28" t="str">
        <f>C15</f>
        <v>センアーノ神戸FC　B</v>
      </c>
    </row>
    <row r="29" spans="1:14" x14ac:dyDescent="0.15">
      <c r="B29" s="101" t="s">
        <v>101</v>
      </c>
      <c r="C29" s="101" t="s">
        <v>132</v>
      </c>
    </row>
    <row r="30" spans="1:14" x14ac:dyDescent="0.15">
      <c r="B30" s="101" t="s">
        <v>102</v>
      </c>
      <c r="C30" s="101" t="s">
        <v>133</v>
      </c>
    </row>
    <row r="32" spans="1:14" x14ac:dyDescent="0.15">
      <c r="A32" s="103" t="s">
        <v>5</v>
      </c>
      <c r="B32" s="102">
        <v>1</v>
      </c>
      <c r="C32" s="102" t="s">
        <v>132</v>
      </c>
    </row>
    <row r="33" spans="1:3" x14ac:dyDescent="0.15">
      <c r="A33" s="103" t="s">
        <v>98</v>
      </c>
      <c r="B33" s="104">
        <v>2</v>
      </c>
      <c r="C33" s="102" t="s">
        <v>131</v>
      </c>
    </row>
    <row r="34" spans="1:3" x14ac:dyDescent="0.15">
      <c r="A34" s="105" t="s">
        <v>107</v>
      </c>
      <c r="B34" s="100">
        <v>3</v>
      </c>
      <c r="C34" s="101" t="s">
        <v>134</v>
      </c>
    </row>
    <row r="35" spans="1:3" x14ac:dyDescent="0.15">
      <c r="A35" s="105" t="s">
        <v>105</v>
      </c>
      <c r="B35" s="100">
        <v>4</v>
      </c>
      <c r="C35" s="101" t="s">
        <v>134</v>
      </c>
    </row>
    <row r="36" spans="1:3" x14ac:dyDescent="0.15">
      <c r="A36" s="105" t="s">
        <v>107</v>
      </c>
      <c r="B36" s="100">
        <v>5</v>
      </c>
      <c r="C36" s="101" t="s">
        <v>135</v>
      </c>
    </row>
    <row r="37" spans="1:3" x14ac:dyDescent="0.15">
      <c r="A37" s="103" t="s">
        <v>99</v>
      </c>
      <c r="B37" s="104">
        <v>1</v>
      </c>
      <c r="C37" s="102" t="s">
        <v>131</v>
      </c>
    </row>
    <row r="38" spans="1:3" x14ac:dyDescent="0.15">
      <c r="A38" s="103" t="s">
        <v>108</v>
      </c>
      <c r="B38" s="104">
        <v>2</v>
      </c>
      <c r="C38" s="102" t="s">
        <v>133</v>
      </c>
    </row>
    <row r="39" spans="1:3" x14ac:dyDescent="0.15">
      <c r="A39" s="105" t="s">
        <v>108</v>
      </c>
      <c r="B39" s="100">
        <v>3</v>
      </c>
      <c r="C39" s="101" t="s">
        <v>136</v>
      </c>
    </row>
    <row r="40" spans="1:3" x14ac:dyDescent="0.15">
      <c r="A40" s="105" t="s">
        <v>108</v>
      </c>
      <c r="B40" s="100">
        <v>4</v>
      </c>
      <c r="C40" s="101" t="s">
        <v>137</v>
      </c>
    </row>
    <row r="41" spans="1:3" x14ac:dyDescent="0.15">
      <c r="A41" s="105" t="s">
        <v>108</v>
      </c>
      <c r="B41" s="100">
        <v>5</v>
      </c>
      <c r="C41" s="101" t="s">
        <v>131</v>
      </c>
    </row>
    <row r="42" spans="1:3" x14ac:dyDescent="0.15">
      <c r="A42" s="105"/>
      <c r="B42" s="100"/>
      <c r="C42" s="101"/>
    </row>
    <row r="43" spans="1:3" x14ac:dyDescent="0.15">
      <c r="A43" s="105"/>
      <c r="B43" s="100"/>
      <c r="C43" s="101"/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表紙</vt:lpstr>
      <vt:lpstr>大会要項</vt:lpstr>
      <vt:lpstr>ﾀｲﾑｽｹｼﾞｭｰﾙ</vt:lpstr>
      <vt:lpstr>予選ﾘｰｸﾞ・決勝ﾄｰﾅﾒﾝﾄ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2021-08-24T11:30:46Z</cp:lastPrinted>
  <dcterms:created xsi:type="dcterms:W3CDTF">2006-09-16T05:46:34Z</dcterms:created>
  <dcterms:modified xsi:type="dcterms:W3CDTF">2021-08-24T11:58:06Z</dcterms:modified>
</cp:coreProperties>
</file>